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exeenko\PycharmProjects\TravianBot\"/>
    </mc:Choice>
  </mc:AlternateContent>
  <xr:revisionPtr revIDLastSave="0" documentId="13_ncr:1_{DBFB0339-AA00-4640-A7F7-619BE0D5649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armlist" sheetId="1" r:id="rId1"/>
    <sheet name="FarmOasises" sheetId="2" r:id="rId2"/>
    <sheet name="Oasises" sheetId="3" r:id="rId3"/>
    <sheet name="other" sheetId="4" r:id="rId4"/>
    <sheet name="Troops" sheetId="11" r:id="rId5"/>
    <sheet name="Reports" sheetId="5" r:id="rId6"/>
    <sheet name="Rally Point" sheetId="6" r:id="rId7"/>
    <sheet name="Buildings" sheetId="7" r:id="rId8"/>
    <sheet name="Tasks&amp;Rewards(Startvillage)" sheetId="8" r:id="rId9"/>
    <sheet name="QuestRewards(GeneralTasks)" sheetId="9" r:id="rId10"/>
    <sheet name="Tasks&amp;Rewards(EveryVillage)" sheetId="10" r:id="rId11"/>
  </sheets>
  <definedNames>
    <definedName name="_xlnm._FilterDatabase" localSheetId="0" hidden="1">Farmlist!$B$3:$U$78</definedName>
    <definedName name="_xlnm._FilterDatabase" localSheetId="1" hidden="1">FarmOasises!$D$3:$AI$3</definedName>
    <definedName name="_xlnm._FilterDatabase" localSheetId="8" hidden="1">'Tasks&amp;Rewards(Startvillage)'!$C$6:$O$164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4" i="2"/>
  <c r="O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4" i="1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J47" i="8"/>
  <c r="H47" i="8"/>
  <c r="E47" i="8"/>
  <c r="H46" i="8"/>
  <c r="E46" i="8"/>
  <c r="J45" i="8"/>
  <c r="H45" i="8"/>
  <c r="E45" i="8"/>
  <c r="J44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J37" i="8"/>
  <c r="H37" i="8"/>
  <c r="E37" i="8"/>
  <c r="H36" i="8"/>
  <c r="E36" i="8"/>
  <c r="J35" i="8"/>
  <c r="H35" i="8"/>
  <c r="E35" i="8"/>
  <c r="J34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J27" i="8"/>
  <c r="H27" i="8"/>
  <c r="E27" i="8"/>
  <c r="H26" i="8"/>
  <c r="E26" i="8"/>
  <c r="J25" i="8"/>
  <c r="H25" i="8"/>
  <c r="E25" i="8"/>
  <c r="J24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J17" i="8"/>
  <c r="H17" i="8"/>
  <c r="E17" i="8"/>
  <c r="H16" i="8"/>
  <c r="E16" i="8"/>
  <c r="J15" i="8"/>
  <c r="H15" i="8"/>
  <c r="E15" i="8"/>
  <c r="J14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R507" i="7"/>
  <c r="R506" i="7"/>
  <c r="R505" i="7"/>
  <c r="R504" i="7"/>
  <c r="R503" i="7"/>
  <c r="R502" i="7"/>
  <c r="R501" i="7"/>
  <c r="R500" i="7"/>
  <c r="R499" i="7"/>
  <c r="R498" i="7"/>
  <c r="R497" i="7"/>
  <c r="R496" i="7"/>
  <c r="R495" i="7"/>
  <c r="R494" i="7"/>
  <c r="R493" i="7"/>
  <c r="R492" i="7"/>
  <c r="R491" i="7"/>
  <c r="R490" i="7"/>
  <c r="R489" i="7"/>
  <c r="R488" i="7"/>
  <c r="R487" i="7"/>
  <c r="R486" i="7"/>
  <c r="R485" i="7"/>
  <c r="R484" i="7"/>
  <c r="R483" i="7"/>
  <c r="R482" i="7"/>
  <c r="R481" i="7"/>
  <c r="R480" i="7"/>
  <c r="R479" i="7"/>
  <c r="R478" i="7"/>
  <c r="R477" i="7"/>
  <c r="R476" i="7"/>
  <c r="R475" i="7"/>
  <c r="R474" i="7"/>
  <c r="R473" i="7"/>
  <c r="R472" i="7"/>
  <c r="R471" i="7"/>
  <c r="R470" i="7"/>
  <c r="R469" i="7"/>
  <c r="R468" i="7"/>
  <c r="R467" i="7"/>
  <c r="R466" i="7"/>
  <c r="R465" i="7"/>
  <c r="R464" i="7"/>
  <c r="R463" i="7"/>
  <c r="R462" i="7"/>
  <c r="R461" i="7"/>
  <c r="R460" i="7"/>
  <c r="R459" i="7"/>
  <c r="R458" i="7"/>
  <c r="R457" i="7"/>
  <c r="R456" i="7"/>
  <c r="R455" i="7"/>
  <c r="R454" i="7"/>
  <c r="R453" i="7"/>
  <c r="R452" i="7"/>
  <c r="R451" i="7"/>
  <c r="R450" i="7"/>
  <c r="R449" i="7"/>
  <c r="R448" i="7"/>
  <c r="R447" i="7"/>
  <c r="R446" i="7"/>
  <c r="R445" i="7"/>
  <c r="R444" i="7"/>
  <c r="R443" i="7"/>
  <c r="R442" i="7"/>
  <c r="R441" i="7"/>
  <c r="R440" i="7"/>
  <c r="R439" i="7"/>
  <c r="R438" i="7"/>
  <c r="R437" i="7"/>
  <c r="R436" i="7"/>
  <c r="R435" i="7"/>
  <c r="R434" i="7"/>
  <c r="R433" i="7"/>
  <c r="R432" i="7"/>
  <c r="R431" i="7"/>
  <c r="R430" i="7"/>
  <c r="R429" i="7"/>
  <c r="R428" i="7"/>
  <c r="R427" i="7"/>
  <c r="R426" i="7"/>
  <c r="R425" i="7"/>
  <c r="R424" i="7"/>
  <c r="R423" i="7"/>
  <c r="R422" i="7"/>
  <c r="R421" i="7"/>
  <c r="R420" i="7"/>
  <c r="R419" i="7"/>
  <c r="R418" i="7"/>
  <c r="R417" i="7"/>
  <c r="R416" i="7"/>
  <c r="R415" i="7"/>
  <c r="R414" i="7"/>
  <c r="R413" i="7"/>
  <c r="R412" i="7"/>
  <c r="R411" i="7"/>
  <c r="R410" i="7"/>
  <c r="R409" i="7"/>
  <c r="R408" i="7"/>
  <c r="R407" i="7"/>
  <c r="R406" i="7"/>
  <c r="R405" i="7"/>
  <c r="R404" i="7"/>
  <c r="R403" i="7"/>
  <c r="R402" i="7"/>
  <c r="R401" i="7"/>
  <c r="R400" i="7"/>
  <c r="R399" i="7"/>
  <c r="R398" i="7"/>
  <c r="R397" i="7"/>
  <c r="R396" i="7"/>
  <c r="R395" i="7"/>
  <c r="R394" i="7"/>
  <c r="R393" i="7"/>
  <c r="R392" i="7"/>
  <c r="R391" i="7"/>
  <c r="R390" i="7"/>
  <c r="R389" i="7"/>
  <c r="R388" i="7"/>
  <c r="R387" i="7"/>
  <c r="R386" i="7"/>
  <c r="R385" i="7"/>
  <c r="R384" i="7"/>
  <c r="R383" i="7"/>
  <c r="R382" i="7"/>
  <c r="R381" i="7"/>
  <c r="R380" i="7"/>
  <c r="R379" i="7"/>
  <c r="R378" i="7"/>
  <c r="R377" i="7"/>
  <c r="R376" i="7"/>
  <c r="R375" i="7"/>
  <c r="R374" i="7"/>
  <c r="R373" i="7"/>
  <c r="R372" i="7"/>
  <c r="R371" i="7"/>
  <c r="R370" i="7"/>
  <c r="R369" i="7"/>
  <c r="R368" i="7"/>
  <c r="R367" i="7"/>
  <c r="R366" i="7"/>
  <c r="R365" i="7"/>
  <c r="R364" i="7"/>
  <c r="R363" i="7"/>
  <c r="R362" i="7"/>
  <c r="R361" i="7"/>
  <c r="R360" i="7"/>
  <c r="R359" i="7"/>
  <c r="R358" i="7"/>
  <c r="R357" i="7"/>
  <c r="R356" i="7"/>
  <c r="R355" i="7"/>
  <c r="R354" i="7"/>
  <c r="R353" i="7"/>
  <c r="R352" i="7"/>
  <c r="R351" i="7"/>
  <c r="R350" i="7"/>
  <c r="R349" i="7"/>
  <c r="R348" i="7"/>
  <c r="R347" i="7"/>
  <c r="R346" i="7"/>
  <c r="R345" i="7"/>
  <c r="R344" i="7"/>
  <c r="R343" i="7"/>
  <c r="R342" i="7"/>
  <c r="R341" i="7"/>
  <c r="R340" i="7"/>
  <c r="R339" i="7"/>
  <c r="R338" i="7"/>
  <c r="R337" i="7"/>
  <c r="R336" i="7"/>
  <c r="R335" i="7"/>
  <c r="R334" i="7"/>
  <c r="R333" i="7"/>
  <c r="R332" i="7"/>
  <c r="R331" i="7"/>
  <c r="R330" i="7"/>
  <c r="R329" i="7"/>
  <c r="R328" i="7"/>
  <c r="R327" i="7"/>
  <c r="R326" i="7"/>
  <c r="R325" i="7"/>
  <c r="R324" i="7"/>
  <c r="R323" i="7"/>
  <c r="R322" i="7"/>
  <c r="R321" i="7"/>
  <c r="R320" i="7"/>
  <c r="R319" i="7"/>
  <c r="R318" i="7"/>
  <c r="R317" i="7"/>
  <c r="R316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3" i="7"/>
  <c r="R302" i="7"/>
  <c r="R301" i="7"/>
  <c r="R300" i="7"/>
  <c r="R299" i="7"/>
  <c r="R298" i="7"/>
  <c r="R297" i="7"/>
  <c r="R296" i="7"/>
  <c r="R295" i="7"/>
  <c r="R294" i="7"/>
  <c r="R293" i="7"/>
  <c r="R292" i="7"/>
  <c r="R291" i="7"/>
  <c r="R290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U75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S5" i="7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S259" i="7" s="1"/>
  <c r="S260" i="7" s="1"/>
  <c r="S261" i="7" s="1"/>
  <c r="S262" i="7" s="1"/>
  <c r="S263" i="7" s="1"/>
  <c r="S264" i="7" s="1"/>
  <c r="S265" i="7" s="1"/>
  <c r="S266" i="7" s="1"/>
  <c r="S267" i="7" s="1"/>
  <c r="S268" i="7" s="1"/>
  <c r="S269" i="7" s="1"/>
  <c r="S270" i="7" s="1"/>
  <c r="S271" i="7" s="1"/>
  <c r="S272" i="7" s="1"/>
  <c r="S273" i="7" s="1"/>
  <c r="S274" i="7" s="1"/>
  <c r="S275" i="7" s="1"/>
  <c r="S276" i="7" s="1"/>
  <c r="S277" i="7" s="1"/>
  <c r="S278" i="7" s="1"/>
  <c r="S279" i="7" s="1"/>
  <c r="S280" i="7" s="1"/>
  <c r="S281" i="7" s="1"/>
  <c r="S282" i="7" s="1"/>
  <c r="S283" i="7" s="1"/>
  <c r="S284" i="7" s="1"/>
  <c r="S285" i="7" s="1"/>
  <c r="S286" i="7" s="1"/>
  <c r="S287" i="7" s="1"/>
  <c r="S288" i="7" s="1"/>
  <c r="S289" i="7" s="1"/>
  <c r="S290" i="7" s="1"/>
  <c r="S291" i="7" s="1"/>
  <c r="S292" i="7" s="1"/>
  <c r="S293" i="7" s="1"/>
  <c r="S294" i="7" s="1"/>
  <c r="S295" i="7" s="1"/>
  <c r="S296" i="7" s="1"/>
  <c r="S297" i="7" s="1"/>
  <c r="S298" i="7" s="1"/>
  <c r="S299" i="7" s="1"/>
  <c r="S300" i="7" s="1"/>
  <c r="S301" i="7" s="1"/>
  <c r="S302" i="7" s="1"/>
  <c r="S303" i="7" s="1"/>
  <c r="S304" i="7" s="1"/>
  <c r="S305" i="7" s="1"/>
  <c r="S306" i="7" s="1"/>
  <c r="S307" i="7" s="1"/>
  <c r="S308" i="7" s="1"/>
  <c r="S309" i="7" s="1"/>
  <c r="S310" i="7" s="1"/>
  <c r="S311" i="7" s="1"/>
  <c r="S312" i="7" s="1"/>
  <c r="S313" i="7" s="1"/>
  <c r="S314" i="7" s="1"/>
  <c r="S315" i="7" s="1"/>
  <c r="S316" i="7" s="1"/>
  <c r="S317" i="7" s="1"/>
  <c r="S318" i="7" s="1"/>
  <c r="S319" i="7" s="1"/>
  <c r="S320" i="7" s="1"/>
  <c r="S321" i="7" s="1"/>
  <c r="S322" i="7" s="1"/>
  <c r="S323" i="7" s="1"/>
  <c r="S324" i="7" s="1"/>
  <c r="S325" i="7" s="1"/>
  <c r="S326" i="7" s="1"/>
  <c r="S327" i="7" s="1"/>
  <c r="S328" i="7" s="1"/>
  <c r="S329" i="7" s="1"/>
  <c r="S330" i="7" s="1"/>
  <c r="S331" i="7" s="1"/>
  <c r="S332" i="7" s="1"/>
  <c r="S333" i="7" s="1"/>
  <c r="S334" i="7" s="1"/>
  <c r="S335" i="7" s="1"/>
  <c r="S336" i="7" s="1"/>
  <c r="S337" i="7" s="1"/>
  <c r="S338" i="7" s="1"/>
  <c r="S339" i="7" s="1"/>
  <c r="S340" i="7" s="1"/>
  <c r="S341" i="7" s="1"/>
  <c r="S342" i="7" s="1"/>
  <c r="S343" i="7" s="1"/>
  <c r="S344" i="7" s="1"/>
  <c r="S345" i="7" s="1"/>
  <c r="S346" i="7" s="1"/>
  <c r="S347" i="7" s="1"/>
  <c r="S348" i="7" s="1"/>
  <c r="S349" i="7" s="1"/>
  <c r="S350" i="7" s="1"/>
  <c r="S351" i="7" s="1"/>
  <c r="S352" i="7" s="1"/>
  <c r="S353" i="7" s="1"/>
  <c r="S354" i="7" s="1"/>
  <c r="S355" i="7" s="1"/>
  <c r="S356" i="7" s="1"/>
  <c r="S357" i="7" s="1"/>
  <c r="S358" i="7" s="1"/>
  <c r="S359" i="7" s="1"/>
  <c r="S360" i="7" s="1"/>
  <c r="S361" i="7" s="1"/>
  <c r="S362" i="7" s="1"/>
  <c r="S363" i="7" s="1"/>
  <c r="S364" i="7" s="1"/>
  <c r="S365" i="7" s="1"/>
  <c r="S366" i="7" s="1"/>
  <c r="S367" i="7" s="1"/>
  <c r="S368" i="7" s="1"/>
  <c r="S369" i="7" s="1"/>
  <c r="S370" i="7" s="1"/>
  <c r="S371" i="7" s="1"/>
  <c r="S372" i="7" s="1"/>
  <c r="S373" i="7" s="1"/>
  <c r="S374" i="7" s="1"/>
  <c r="S375" i="7" s="1"/>
  <c r="S376" i="7" s="1"/>
  <c r="S377" i="7" s="1"/>
  <c r="S378" i="7" s="1"/>
  <c r="S379" i="7" s="1"/>
  <c r="S380" i="7" s="1"/>
  <c r="S381" i="7" s="1"/>
  <c r="S382" i="7" s="1"/>
  <c r="S383" i="7" s="1"/>
  <c r="S384" i="7" s="1"/>
  <c r="S385" i="7" s="1"/>
  <c r="S386" i="7" s="1"/>
  <c r="S387" i="7" s="1"/>
  <c r="S388" i="7" s="1"/>
  <c r="S389" i="7" s="1"/>
  <c r="S390" i="7" s="1"/>
  <c r="S391" i="7" s="1"/>
  <c r="S392" i="7" s="1"/>
  <c r="S393" i="7" s="1"/>
  <c r="S394" i="7" s="1"/>
  <c r="S395" i="7" s="1"/>
  <c r="S396" i="7" s="1"/>
  <c r="S397" i="7" s="1"/>
  <c r="S398" i="7" s="1"/>
  <c r="S399" i="7" s="1"/>
  <c r="S400" i="7" s="1"/>
  <c r="S401" i="7" s="1"/>
  <c r="S402" i="7" s="1"/>
  <c r="S403" i="7" s="1"/>
  <c r="S404" i="7" s="1"/>
  <c r="S405" i="7" s="1"/>
  <c r="S406" i="7" s="1"/>
  <c r="S407" i="7" s="1"/>
  <c r="S408" i="7" s="1"/>
  <c r="S409" i="7" s="1"/>
  <c r="S410" i="7" s="1"/>
  <c r="S411" i="7" s="1"/>
  <c r="S412" i="7" s="1"/>
  <c r="S413" i="7" s="1"/>
  <c r="S414" i="7" s="1"/>
  <c r="S415" i="7" s="1"/>
  <c r="S416" i="7" s="1"/>
  <c r="S417" i="7" s="1"/>
  <c r="S418" i="7" s="1"/>
  <c r="S419" i="7" s="1"/>
  <c r="S420" i="7" s="1"/>
  <c r="S421" i="7" s="1"/>
  <c r="S422" i="7" s="1"/>
  <c r="S423" i="7" s="1"/>
  <c r="S424" i="7" s="1"/>
  <c r="S425" i="7" s="1"/>
  <c r="S426" i="7" s="1"/>
  <c r="S427" i="7" s="1"/>
  <c r="S428" i="7" s="1"/>
  <c r="S429" i="7" s="1"/>
  <c r="S430" i="7" s="1"/>
  <c r="S431" i="7" s="1"/>
  <c r="S432" i="7" s="1"/>
  <c r="S433" i="7" s="1"/>
  <c r="S434" i="7" s="1"/>
  <c r="S435" i="7" s="1"/>
  <c r="S436" i="7" s="1"/>
  <c r="S437" i="7" s="1"/>
  <c r="S438" i="7" s="1"/>
  <c r="S439" i="7" s="1"/>
  <c r="S440" i="7" s="1"/>
  <c r="S441" i="7" s="1"/>
  <c r="S442" i="7" s="1"/>
  <c r="S443" i="7" s="1"/>
  <c r="S444" i="7" s="1"/>
  <c r="S445" i="7" s="1"/>
  <c r="S446" i="7" s="1"/>
  <c r="S447" i="7" s="1"/>
  <c r="S448" i="7" s="1"/>
  <c r="S449" i="7" s="1"/>
  <c r="S450" i="7" s="1"/>
  <c r="S451" i="7" s="1"/>
  <c r="S452" i="7" s="1"/>
  <c r="S453" i="7" s="1"/>
  <c r="S454" i="7" s="1"/>
  <c r="S455" i="7" s="1"/>
  <c r="S456" i="7" s="1"/>
  <c r="S457" i="7" s="1"/>
  <c r="S458" i="7" s="1"/>
  <c r="S459" i="7" s="1"/>
  <c r="S460" i="7" s="1"/>
  <c r="S461" i="7" s="1"/>
  <c r="S462" i="7" s="1"/>
  <c r="S463" i="7" s="1"/>
  <c r="S464" i="7" s="1"/>
  <c r="S465" i="7" s="1"/>
  <c r="S466" i="7" s="1"/>
  <c r="S467" i="7" s="1"/>
  <c r="S468" i="7" s="1"/>
  <c r="S469" i="7" s="1"/>
  <c r="S470" i="7" s="1"/>
  <c r="S471" i="7" s="1"/>
  <c r="S472" i="7" s="1"/>
  <c r="S473" i="7" s="1"/>
  <c r="S474" i="7" s="1"/>
  <c r="S475" i="7" s="1"/>
  <c r="S476" i="7" s="1"/>
  <c r="S477" i="7" s="1"/>
  <c r="S478" i="7" s="1"/>
  <c r="S479" i="7" s="1"/>
  <c r="S480" i="7" s="1"/>
  <c r="S481" i="7" s="1"/>
  <c r="S482" i="7" s="1"/>
  <c r="S483" i="7" s="1"/>
  <c r="S484" i="7" s="1"/>
  <c r="S485" i="7" s="1"/>
  <c r="S486" i="7" s="1"/>
  <c r="S487" i="7" s="1"/>
  <c r="S488" i="7" s="1"/>
  <c r="S489" i="7" s="1"/>
  <c r="S490" i="7" s="1"/>
  <c r="S491" i="7" s="1"/>
  <c r="S492" i="7" s="1"/>
  <c r="S493" i="7" s="1"/>
  <c r="S494" i="7" s="1"/>
  <c r="S495" i="7" s="1"/>
  <c r="S496" i="7" s="1"/>
  <c r="S497" i="7" s="1"/>
  <c r="S498" i="7" s="1"/>
  <c r="S499" i="7" s="1"/>
  <c r="S500" i="7" s="1"/>
  <c r="S501" i="7" s="1"/>
  <c r="S502" i="7" s="1"/>
  <c r="S503" i="7" s="1"/>
  <c r="S504" i="7" s="1"/>
  <c r="S505" i="7" s="1"/>
  <c r="S506" i="7" s="1"/>
  <c r="S507" i="7" s="1"/>
  <c r="R5" i="7"/>
  <c r="AE70" i="2"/>
  <c r="AD70" i="2"/>
  <c r="AC70" i="2"/>
  <c r="AB70" i="2"/>
  <c r="AA70" i="2"/>
  <c r="Z70" i="2"/>
  <c r="Y70" i="2"/>
  <c r="X70" i="2"/>
  <c r="W70" i="2"/>
  <c r="V70" i="2"/>
  <c r="AG70" i="2" s="1"/>
  <c r="AI70" i="2" s="1"/>
  <c r="U70" i="2"/>
  <c r="T70" i="2"/>
  <c r="S70" i="2"/>
  <c r="R70" i="2"/>
  <c r="P70" i="2"/>
  <c r="Q70" i="2" s="1"/>
  <c r="N70" i="2"/>
  <c r="AE69" i="2"/>
  <c r="AD69" i="2"/>
  <c r="AC69" i="2"/>
  <c r="AB69" i="2"/>
  <c r="AA69" i="2"/>
  <c r="Z69" i="2"/>
  <c r="Y69" i="2"/>
  <c r="X69" i="2"/>
  <c r="W69" i="2"/>
  <c r="V69" i="2"/>
  <c r="AG69" i="2" s="1"/>
  <c r="AI69" i="2" s="1"/>
  <c r="U69" i="2"/>
  <c r="T69" i="2"/>
  <c r="S69" i="2"/>
  <c r="R69" i="2"/>
  <c r="P69" i="2"/>
  <c r="Q69" i="2" s="1"/>
  <c r="N69" i="2"/>
  <c r="AE68" i="2"/>
  <c r="AD68" i="2"/>
  <c r="AC68" i="2"/>
  <c r="AB68" i="2"/>
  <c r="AA68" i="2"/>
  <c r="Z68" i="2"/>
  <c r="Y68" i="2"/>
  <c r="X68" i="2"/>
  <c r="AF68" i="2" s="1"/>
  <c r="AH68" i="2" s="1"/>
  <c r="W68" i="2"/>
  <c r="V68" i="2"/>
  <c r="AG68" i="2" s="1"/>
  <c r="AI68" i="2" s="1"/>
  <c r="U68" i="2"/>
  <c r="T68" i="2"/>
  <c r="S68" i="2"/>
  <c r="R68" i="2"/>
  <c r="P68" i="2"/>
  <c r="Q68" i="2" s="1"/>
  <c r="N68" i="2"/>
  <c r="AE67" i="2"/>
  <c r="AD67" i="2"/>
  <c r="AC67" i="2"/>
  <c r="AB67" i="2"/>
  <c r="AA67" i="2"/>
  <c r="Z67" i="2"/>
  <c r="Y67" i="2"/>
  <c r="X67" i="2"/>
  <c r="W67" i="2"/>
  <c r="V67" i="2"/>
  <c r="AG67" i="2" s="1"/>
  <c r="AI67" i="2" s="1"/>
  <c r="U67" i="2"/>
  <c r="T67" i="2"/>
  <c r="S67" i="2"/>
  <c r="R67" i="2"/>
  <c r="P67" i="2"/>
  <c r="Q67" i="2" s="1"/>
  <c r="N67" i="2"/>
  <c r="AE66" i="2"/>
  <c r="AD66" i="2"/>
  <c r="AC66" i="2"/>
  <c r="AB66" i="2"/>
  <c r="AA66" i="2"/>
  <c r="Z66" i="2"/>
  <c r="Y66" i="2"/>
  <c r="X66" i="2"/>
  <c r="AF66" i="2" s="1"/>
  <c r="AH66" i="2" s="1"/>
  <c r="W66" i="2"/>
  <c r="V66" i="2"/>
  <c r="AG66" i="2" s="1"/>
  <c r="AI66" i="2" s="1"/>
  <c r="U66" i="2"/>
  <c r="T66" i="2"/>
  <c r="S66" i="2"/>
  <c r="R66" i="2"/>
  <c r="P66" i="2"/>
  <c r="Q66" i="2" s="1"/>
  <c r="N66" i="2"/>
  <c r="AE65" i="2"/>
  <c r="AD65" i="2"/>
  <c r="AC65" i="2"/>
  <c r="AB65" i="2"/>
  <c r="AA65" i="2"/>
  <c r="Z65" i="2"/>
  <c r="Y65" i="2"/>
  <c r="X65" i="2"/>
  <c r="AF65" i="2" s="1"/>
  <c r="AH65" i="2" s="1"/>
  <c r="W65" i="2"/>
  <c r="V65" i="2"/>
  <c r="AG65" i="2" s="1"/>
  <c r="AI65" i="2" s="1"/>
  <c r="U65" i="2"/>
  <c r="T65" i="2"/>
  <c r="S65" i="2"/>
  <c r="R65" i="2"/>
  <c r="P65" i="2"/>
  <c r="Q65" i="2" s="1"/>
  <c r="N65" i="2"/>
  <c r="AE64" i="2"/>
  <c r="AD64" i="2"/>
  <c r="AC64" i="2"/>
  <c r="AB64" i="2"/>
  <c r="AA64" i="2"/>
  <c r="Z64" i="2"/>
  <c r="Y64" i="2"/>
  <c r="X64" i="2"/>
  <c r="W64" i="2"/>
  <c r="V64" i="2"/>
  <c r="AG64" i="2" s="1"/>
  <c r="AI64" i="2" s="1"/>
  <c r="U64" i="2"/>
  <c r="T64" i="2"/>
  <c r="S64" i="2"/>
  <c r="R64" i="2"/>
  <c r="P64" i="2"/>
  <c r="Q64" i="2" s="1"/>
  <c r="N64" i="2"/>
  <c r="AE63" i="2"/>
  <c r="AD63" i="2"/>
  <c r="AC63" i="2"/>
  <c r="AB63" i="2"/>
  <c r="AA63" i="2"/>
  <c r="Z63" i="2"/>
  <c r="Y63" i="2"/>
  <c r="X63" i="2"/>
  <c r="AF63" i="2" s="1"/>
  <c r="AH63" i="2" s="1"/>
  <c r="W63" i="2"/>
  <c r="V63" i="2"/>
  <c r="AG63" i="2" s="1"/>
  <c r="AI63" i="2" s="1"/>
  <c r="U63" i="2"/>
  <c r="T63" i="2"/>
  <c r="S63" i="2"/>
  <c r="R63" i="2"/>
  <c r="P63" i="2"/>
  <c r="Q63" i="2" s="1"/>
  <c r="N63" i="2"/>
  <c r="AE62" i="2"/>
  <c r="AD62" i="2"/>
  <c r="AC62" i="2"/>
  <c r="AB62" i="2"/>
  <c r="AA62" i="2"/>
  <c r="Z62" i="2"/>
  <c r="Y62" i="2"/>
  <c r="X62" i="2"/>
  <c r="W62" i="2"/>
  <c r="V62" i="2"/>
  <c r="AG62" i="2" s="1"/>
  <c r="AI62" i="2" s="1"/>
  <c r="U62" i="2"/>
  <c r="T62" i="2"/>
  <c r="S62" i="2"/>
  <c r="R62" i="2"/>
  <c r="P62" i="2"/>
  <c r="Q62" i="2" s="1"/>
  <c r="N62" i="2"/>
  <c r="AE61" i="2"/>
  <c r="AD61" i="2"/>
  <c r="AC61" i="2"/>
  <c r="AB61" i="2"/>
  <c r="AA61" i="2"/>
  <c r="Z61" i="2"/>
  <c r="Y61" i="2"/>
  <c r="X61" i="2"/>
  <c r="AF61" i="2" s="1"/>
  <c r="AH61" i="2" s="1"/>
  <c r="W61" i="2"/>
  <c r="V61" i="2"/>
  <c r="AG61" i="2" s="1"/>
  <c r="AI61" i="2" s="1"/>
  <c r="U61" i="2"/>
  <c r="T61" i="2"/>
  <c r="S61" i="2"/>
  <c r="R61" i="2"/>
  <c r="P61" i="2"/>
  <c r="Q61" i="2" s="1"/>
  <c r="N61" i="2"/>
  <c r="AE60" i="2"/>
  <c r="AD60" i="2"/>
  <c r="AC60" i="2"/>
  <c r="AB60" i="2"/>
  <c r="AA60" i="2"/>
  <c r="Z60" i="2"/>
  <c r="Y60" i="2"/>
  <c r="X60" i="2"/>
  <c r="W60" i="2"/>
  <c r="V60" i="2"/>
  <c r="AG60" i="2" s="1"/>
  <c r="AI60" i="2" s="1"/>
  <c r="U60" i="2"/>
  <c r="T60" i="2"/>
  <c r="S60" i="2"/>
  <c r="R60" i="2"/>
  <c r="P60" i="2"/>
  <c r="Q60" i="2" s="1"/>
  <c r="N60" i="2"/>
  <c r="AE59" i="2"/>
  <c r="AD59" i="2"/>
  <c r="AC59" i="2"/>
  <c r="AB59" i="2"/>
  <c r="AA59" i="2"/>
  <c r="Z59" i="2"/>
  <c r="Y59" i="2"/>
  <c r="X59" i="2"/>
  <c r="AF59" i="2" s="1"/>
  <c r="AH59" i="2" s="1"/>
  <c r="W59" i="2"/>
  <c r="V59" i="2"/>
  <c r="AG59" i="2" s="1"/>
  <c r="AI59" i="2" s="1"/>
  <c r="U59" i="2"/>
  <c r="T59" i="2"/>
  <c r="S59" i="2"/>
  <c r="R59" i="2"/>
  <c r="P59" i="2"/>
  <c r="Q59" i="2" s="1"/>
  <c r="N59" i="2"/>
  <c r="AE58" i="2"/>
  <c r="AD58" i="2"/>
  <c r="AC58" i="2"/>
  <c r="AB58" i="2"/>
  <c r="AA58" i="2"/>
  <c r="Z58" i="2"/>
  <c r="Y58" i="2"/>
  <c r="X58" i="2"/>
  <c r="W58" i="2"/>
  <c r="V58" i="2"/>
  <c r="AG58" i="2" s="1"/>
  <c r="AI58" i="2" s="1"/>
  <c r="U58" i="2"/>
  <c r="T58" i="2"/>
  <c r="S58" i="2"/>
  <c r="R58" i="2"/>
  <c r="P58" i="2"/>
  <c r="Q58" i="2" s="1"/>
  <c r="N58" i="2"/>
  <c r="AE57" i="2"/>
  <c r="AD57" i="2"/>
  <c r="AC57" i="2"/>
  <c r="AB57" i="2"/>
  <c r="AA57" i="2"/>
  <c r="Z57" i="2"/>
  <c r="Y57" i="2"/>
  <c r="X57" i="2"/>
  <c r="AF57" i="2" s="1"/>
  <c r="AH57" i="2" s="1"/>
  <c r="W57" i="2"/>
  <c r="V57" i="2"/>
  <c r="AG57" i="2" s="1"/>
  <c r="AI57" i="2" s="1"/>
  <c r="U57" i="2"/>
  <c r="T57" i="2"/>
  <c r="S57" i="2"/>
  <c r="R57" i="2"/>
  <c r="P57" i="2"/>
  <c r="Q57" i="2" s="1"/>
  <c r="N57" i="2"/>
  <c r="AE56" i="2"/>
  <c r="AD56" i="2"/>
  <c r="AC56" i="2"/>
  <c r="AB56" i="2"/>
  <c r="AA56" i="2"/>
  <c r="Z56" i="2"/>
  <c r="Y56" i="2"/>
  <c r="X56" i="2"/>
  <c r="W56" i="2"/>
  <c r="V56" i="2"/>
  <c r="AG56" i="2" s="1"/>
  <c r="AI56" i="2" s="1"/>
  <c r="U56" i="2"/>
  <c r="T56" i="2"/>
  <c r="S56" i="2"/>
  <c r="R56" i="2"/>
  <c r="P56" i="2"/>
  <c r="Q56" i="2" s="1"/>
  <c r="N56" i="2"/>
  <c r="AE55" i="2"/>
  <c r="AD55" i="2"/>
  <c r="AC55" i="2"/>
  <c r="AB55" i="2"/>
  <c r="AA55" i="2"/>
  <c r="Z55" i="2"/>
  <c r="Y55" i="2"/>
  <c r="X55" i="2"/>
  <c r="W55" i="2"/>
  <c r="V55" i="2"/>
  <c r="AG55" i="2" s="1"/>
  <c r="AI55" i="2" s="1"/>
  <c r="U55" i="2"/>
  <c r="T55" i="2"/>
  <c r="S55" i="2"/>
  <c r="R55" i="2"/>
  <c r="P55" i="2"/>
  <c r="Q55" i="2" s="1"/>
  <c r="N55" i="2"/>
  <c r="AE54" i="2"/>
  <c r="AD54" i="2"/>
  <c r="AC54" i="2"/>
  <c r="AB54" i="2"/>
  <c r="AA54" i="2"/>
  <c r="Z54" i="2"/>
  <c r="Y54" i="2"/>
  <c r="X54" i="2"/>
  <c r="W54" i="2"/>
  <c r="V54" i="2"/>
  <c r="AG54" i="2" s="1"/>
  <c r="AI54" i="2" s="1"/>
  <c r="U54" i="2"/>
  <c r="T54" i="2"/>
  <c r="S54" i="2"/>
  <c r="R54" i="2"/>
  <c r="P54" i="2"/>
  <c r="Q54" i="2" s="1"/>
  <c r="N54" i="2"/>
  <c r="AE53" i="2"/>
  <c r="AD53" i="2"/>
  <c r="AC53" i="2"/>
  <c r="AB53" i="2"/>
  <c r="AA53" i="2"/>
  <c r="Z53" i="2"/>
  <c r="Y53" i="2"/>
  <c r="X53" i="2"/>
  <c r="AF53" i="2" s="1"/>
  <c r="AH53" i="2" s="1"/>
  <c r="W53" i="2"/>
  <c r="V53" i="2"/>
  <c r="AG53" i="2" s="1"/>
  <c r="AI53" i="2" s="1"/>
  <c r="U53" i="2"/>
  <c r="T53" i="2"/>
  <c r="S53" i="2"/>
  <c r="R53" i="2"/>
  <c r="P53" i="2"/>
  <c r="Q53" i="2" s="1"/>
  <c r="N53" i="2"/>
  <c r="AE52" i="2"/>
  <c r="AD52" i="2"/>
  <c r="AC52" i="2"/>
  <c r="AB52" i="2"/>
  <c r="AA52" i="2"/>
  <c r="Z52" i="2"/>
  <c r="Y52" i="2"/>
  <c r="X52" i="2"/>
  <c r="W52" i="2"/>
  <c r="V52" i="2"/>
  <c r="AG52" i="2" s="1"/>
  <c r="AI52" i="2" s="1"/>
  <c r="U52" i="2"/>
  <c r="T52" i="2"/>
  <c r="S52" i="2"/>
  <c r="R52" i="2"/>
  <c r="P52" i="2"/>
  <c r="Q52" i="2" s="1"/>
  <c r="N52" i="2"/>
  <c r="AE51" i="2"/>
  <c r="AD51" i="2"/>
  <c r="AC51" i="2"/>
  <c r="AB51" i="2"/>
  <c r="AA51" i="2"/>
  <c r="Z51" i="2"/>
  <c r="Y51" i="2"/>
  <c r="X51" i="2"/>
  <c r="AF51" i="2" s="1"/>
  <c r="AH51" i="2" s="1"/>
  <c r="W51" i="2"/>
  <c r="V51" i="2"/>
  <c r="AG51" i="2" s="1"/>
  <c r="AI51" i="2" s="1"/>
  <c r="U51" i="2"/>
  <c r="T51" i="2"/>
  <c r="S51" i="2"/>
  <c r="R51" i="2"/>
  <c r="P51" i="2"/>
  <c r="Q51" i="2" s="1"/>
  <c r="N51" i="2"/>
  <c r="AE50" i="2"/>
  <c r="AD50" i="2"/>
  <c r="AC50" i="2"/>
  <c r="AB50" i="2"/>
  <c r="AA50" i="2"/>
  <c r="Z50" i="2"/>
  <c r="Y50" i="2"/>
  <c r="X50" i="2"/>
  <c r="W50" i="2"/>
  <c r="V50" i="2"/>
  <c r="AG50" i="2" s="1"/>
  <c r="AI50" i="2" s="1"/>
  <c r="U50" i="2"/>
  <c r="T50" i="2"/>
  <c r="S50" i="2"/>
  <c r="R50" i="2"/>
  <c r="P50" i="2"/>
  <c r="Q50" i="2" s="1"/>
  <c r="N50" i="2"/>
  <c r="AE49" i="2"/>
  <c r="AD49" i="2"/>
  <c r="AC49" i="2"/>
  <c r="AB49" i="2"/>
  <c r="AA49" i="2"/>
  <c r="Z49" i="2"/>
  <c r="Y49" i="2"/>
  <c r="X49" i="2"/>
  <c r="AF49" i="2" s="1"/>
  <c r="AH49" i="2" s="1"/>
  <c r="W49" i="2"/>
  <c r="V49" i="2"/>
  <c r="AG49" i="2" s="1"/>
  <c r="AI49" i="2" s="1"/>
  <c r="U49" i="2"/>
  <c r="T49" i="2"/>
  <c r="S49" i="2"/>
  <c r="R49" i="2"/>
  <c r="P49" i="2"/>
  <c r="Q49" i="2" s="1"/>
  <c r="N49" i="2"/>
  <c r="AE48" i="2"/>
  <c r="AD48" i="2"/>
  <c r="AC48" i="2"/>
  <c r="AB48" i="2"/>
  <c r="AA48" i="2"/>
  <c r="Z48" i="2"/>
  <c r="Y48" i="2"/>
  <c r="X48" i="2"/>
  <c r="W48" i="2"/>
  <c r="V48" i="2"/>
  <c r="AG48" i="2" s="1"/>
  <c r="AI48" i="2" s="1"/>
  <c r="U48" i="2"/>
  <c r="T48" i="2"/>
  <c r="S48" i="2"/>
  <c r="R48" i="2"/>
  <c r="P48" i="2"/>
  <c r="Q48" i="2" s="1"/>
  <c r="N48" i="2"/>
  <c r="AE47" i="2"/>
  <c r="AD47" i="2"/>
  <c r="AC47" i="2"/>
  <c r="AB47" i="2"/>
  <c r="AA47" i="2"/>
  <c r="Z47" i="2"/>
  <c r="Y47" i="2"/>
  <c r="X47" i="2"/>
  <c r="AF47" i="2" s="1"/>
  <c r="AH47" i="2" s="1"/>
  <c r="W47" i="2"/>
  <c r="V47" i="2"/>
  <c r="AG47" i="2" s="1"/>
  <c r="AI47" i="2" s="1"/>
  <c r="U47" i="2"/>
  <c r="T47" i="2"/>
  <c r="S47" i="2"/>
  <c r="R47" i="2"/>
  <c r="P47" i="2"/>
  <c r="Q47" i="2" s="1"/>
  <c r="N47" i="2"/>
  <c r="AE46" i="2"/>
  <c r="AD46" i="2"/>
  <c r="AC46" i="2"/>
  <c r="AB46" i="2"/>
  <c r="AA46" i="2"/>
  <c r="Z46" i="2"/>
  <c r="Y46" i="2"/>
  <c r="X46" i="2"/>
  <c r="W46" i="2"/>
  <c r="V46" i="2"/>
  <c r="AG46" i="2" s="1"/>
  <c r="AI46" i="2" s="1"/>
  <c r="U46" i="2"/>
  <c r="T46" i="2"/>
  <c r="S46" i="2"/>
  <c r="R46" i="2"/>
  <c r="P46" i="2"/>
  <c r="Q46" i="2" s="1"/>
  <c r="N46" i="2"/>
  <c r="AE45" i="2"/>
  <c r="AD45" i="2"/>
  <c r="AC45" i="2"/>
  <c r="AB45" i="2"/>
  <c r="AA45" i="2"/>
  <c r="Z45" i="2"/>
  <c r="Y45" i="2"/>
  <c r="X45" i="2"/>
  <c r="AF45" i="2" s="1"/>
  <c r="AH45" i="2" s="1"/>
  <c r="W45" i="2"/>
  <c r="V45" i="2"/>
  <c r="AG45" i="2" s="1"/>
  <c r="AI45" i="2" s="1"/>
  <c r="U45" i="2"/>
  <c r="T45" i="2"/>
  <c r="S45" i="2"/>
  <c r="R45" i="2"/>
  <c r="P45" i="2"/>
  <c r="Q45" i="2" s="1"/>
  <c r="N45" i="2"/>
  <c r="AE44" i="2"/>
  <c r="AD44" i="2"/>
  <c r="AC44" i="2"/>
  <c r="AB44" i="2"/>
  <c r="AA44" i="2"/>
  <c r="Z44" i="2"/>
  <c r="Y44" i="2"/>
  <c r="X44" i="2"/>
  <c r="W44" i="2"/>
  <c r="V44" i="2"/>
  <c r="AG44" i="2" s="1"/>
  <c r="AI44" i="2" s="1"/>
  <c r="U44" i="2"/>
  <c r="T44" i="2"/>
  <c r="S44" i="2"/>
  <c r="R44" i="2"/>
  <c r="P44" i="2"/>
  <c r="Q44" i="2" s="1"/>
  <c r="N44" i="2"/>
  <c r="AE43" i="2"/>
  <c r="AD43" i="2"/>
  <c r="AC43" i="2"/>
  <c r="AB43" i="2"/>
  <c r="AA43" i="2"/>
  <c r="Z43" i="2"/>
  <c r="Y43" i="2"/>
  <c r="X43" i="2"/>
  <c r="AF43" i="2" s="1"/>
  <c r="AH43" i="2" s="1"/>
  <c r="W43" i="2"/>
  <c r="V43" i="2"/>
  <c r="AG43" i="2" s="1"/>
  <c r="AI43" i="2" s="1"/>
  <c r="U43" i="2"/>
  <c r="T43" i="2"/>
  <c r="S43" i="2"/>
  <c r="R43" i="2"/>
  <c r="P43" i="2"/>
  <c r="Q43" i="2" s="1"/>
  <c r="N43" i="2"/>
  <c r="AE42" i="2"/>
  <c r="AD42" i="2"/>
  <c r="AC42" i="2"/>
  <c r="AB42" i="2"/>
  <c r="AA42" i="2"/>
  <c r="Z42" i="2"/>
  <c r="Y42" i="2"/>
  <c r="X42" i="2"/>
  <c r="W42" i="2"/>
  <c r="V42" i="2"/>
  <c r="AG42" i="2" s="1"/>
  <c r="AI42" i="2" s="1"/>
  <c r="U42" i="2"/>
  <c r="T42" i="2"/>
  <c r="S42" i="2"/>
  <c r="R42" i="2"/>
  <c r="P42" i="2"/>
  <c r="Q42" i="2" s="1"/>
  <c r="N42" i="2"/>
  <c r="AE41" i="2"/>
  <c r="AD41" i="2"/>
  <c r="AC41" i="2"/>
  <c r="AB41" i="2"/>
  <c r="AA41" i="2"/>
  <c r="Z41" i="2"/>
  <c r="Y41" i="2"/>
  <c r="X41" i="2"/>
  <c r="AF41" i="2" s="1"/>
  <c r="AH41" i="2" s="1"/>
  <c r="W41" i="2"/>
  <c r="V41" i="2"/>
  <c r="AG41" i="2" s="1"/>
  <c r="AI41" i="2" s="1"/>
  <c r="U41" i="2"/>
  <c r="T41" i="2"/>
  <c r="S41" i="2"/>
  <c r="R41" i="2"/>
  <c r="P41" i="2"/>
  <c r="Q41" i="2" s="1"/>
  <c r="N41" i="2"/>
  <c r="AE40" i="2"/>
  <c r="AD40" i="2"/>
  <c r="AC40" i="2"/>
  <c r="AB40" i="2"/>
  <c r="AA40" i="2"/>
  <c r="Z40" i="2"/>
  <c r="Y40" i="2"/>
  <c r="X40" i="2"/>
  <c r="W40" i="2"/>
  <c r="V40" i="2"/>
  <c r="AG40" i="2" s="1"/>
  <c r="AI40" i="2" s="1"/>
  <c r="U40" i="2"/>
  <c r="T40" i="2"/>
  <c r="S40" i="2"/>
  <c r="R40" i="2"/>
  <c r="P40" i="2"/>
  <c r="Q40" i="2" s="1"/>
  <c r="N40" i="2"/>
  <c r="AE39" i="2"/>
  <c r="AD39" i="2"/>
  <c r="AC39" i="2"/>
  <c r="AB39" i="2"/>
  <c r="AA39" i="2"/>
  <c r="Z39" i="2"/>
  <c r="Y39" i="2"/>
  <c r="X39" i="2"/>
  <c r="AF39" i="2" s="1"/>
  <c r="AH39" i="2" s="1"/>
  <c r="W39" i="2"/>
  <c r="V39" i="2"/>
  <c r="U39" i="2"/>
  <c r="T39" i="2"/>
  <c r="S39" i="2"/>
  <c r="R39" i="2"/>
  <c r="P39" i="2"/>
  <c r="Q39" i="2" s="1"/>
  <c r="N39" i="2"/>
  <c r="AE38" i="2"/>
  <c r="AD38" i="2"/>
  <c r="AC38" i="2"/>
  <c r="AB38" i="2"/>
  <c r="AA38" i="2"/>
  <c r="Z38" i="2"/>
  <c r="Y38" i="2"/>
  <c r="X38" i="2"/>
  <c r="W38" i="2"/>
  <c r="V38" i="2"/>
  <c r="AG38" i="2" s="1"/>
  <c r="AI38" i="2" s="1"/>
  <c r="U38" i="2"/>
  <c r="T38" i="2"/>
  <c r="S38" i="2"/>
  <c r="R38" i="2"/>
  <c r="P38" i="2"/>
  <c r="Q38" i="2" s="1"/>
  <c r="N38" i="2"/>
  <c r="AE37" i="2"/>
  <c r="AD37" i="2"/>
  <c r="AC37" i="2"/>
  <c r="AB37" i="2"/>
  <c r="AA37" i="2"/>
  <c r="Z37" i="2"/>
  <c r="Y37" i="2"/>
  <c r="X37" i="2"/>
  <c r="AF37" i="2" s="1"/>
  <c r="AH37" i="2" s="1"/>
  <c r="W37" i="2"/>
  <c r="V37" i="2"/>
  <c r="U37" i="2"/>
  <c r="T37" i="2"/>
  <c r="S37" i="2"/>
  <c r="R37" i="2"/>
  <c r="P37" i="2"/>
  <c r="Q37" i="2" s="1"/>
  <c r="N37" i="2"/>
  <c r="AE36" i="2"/>
  <c r="AD36" i="2"/>
  <c r="AC36" i="2"/>
  <c r="AB36" i="2"/>
  <c r="AA36" i="2"/>
  <c r="Z36" i="2"/>
  <c r="Y36" i="2"/>
  <c r="X36" i="2"/>
  <c r="W36" i="2"/>
  <c r="V36" i="2"/>
  <c r="AG36" i="2" s="1"/>
  <c r="AI36" i="2" s="1"/>
  <c r="U36" i="2"/>
  <c r="T36" i="2"/>
  <c r="S36" i="2"/>
  <c r="R36" i="2"/>
  <c r="P36" i="2"/>
  <c r="Q36" i="2" s="1"/>
  <c r="N36" i="2"/>
  <c r="AE35" i="2"/>
  <c r="AD35" i="2"/>
  <c r="AC35" i="2"/>
  <c r="AB35" i="2"/>
  <c r="AA35" i="2"/>
  <c r="Z35" i="2"/>
  <c r="Y35" i="2"/>
  <c r="X35" i="2"/>
  <c r="AF35" i="2" s="1"/>
  <c r="AH35" i="2" s="1"/>
  <c r="W35" i="2"/>
  <c r="V35" i="2"/>
  <c r="U35" i="2"/>
  <c r="T35" i="2"/>
  <c r="S35" i="2"/>
  <c r="R35" i="2"/>
  <c r="P35" i="2"/>
  <c r="Q35" i="2" s="1"/>
  <c r="N35" i="2"/>
  <c r="AE34" i="2"/>
  <c r="AD34" i="2"/>
  <c r="AC34" i="2"/>
  <c r="AB34" i="2"/>
  <c r="AA34" i="2"/>
  <c r="Z34" i="2"/>
  <c r="Y34" i="2"/>
  <c r="X34" i="2"/>
  <c r="W34" i="2"/>
  <c r="V34" i="2"/>
  <c r="AG34" i="2" s="1"/>
  <c r="AI34" i="2" s="1"/>
  <c r="U34" i="2"/>
  <c r="T34" i="2"/>
  <c r="S34" i="2"/>
  <c r="R34" i="2"/>
  <c r="P34" i="2"/>
  <c r="Q34" i="2" s="1"/>
  <c r="N34" i="2"/>
  <c r="AE33" i="2"/>
  <c r="AD33" i="2"/>
  <c r="AC33" i="2"/>
  <c r="AB33" i="2"/>
  <c r="AA33" i="2"/>
  <c r="Z33" i="2"/>
  <c r="Y33" i="2"/>
  <c r="X33" i="2"/>
  <c r="AF33" i="2" s="1"/>
  <c r="AH33" i="2" s="1"/>
  <c r="W33" i="2"/>
  <c r="V33" i="2"/>
  <c r="U33" i="2"/>
  <c r="T33" i="2"/>
  <c r="S33" i="2"/>
  <c r="R33" i="2"/>
  <c r="P33" i="2"/>
  <c r="Q33" i="2" s="1"/>
  <c r="N33" i="2"/>
  <c r="AE32" i="2"/>
  <c r="AD32" i="2"/>
  <c r="AC32" i="2"/>
  <c r="AB32" i="2"/>
  <c r="AA32" i="2"/>
  <c r="Z32" i="2"/>
  <c r="Y32" i="2"/>
  <c r="X32" i="2"/>
  <c r="W32" i="2"/>
  <c r="V32" i="2"/>
  <c r="AG32" i="2" s="1"/>
  <c r="AI32" i="2" s="1"/>
  <c r="U32" i="2"/>
  <c r="T32" i="2"/>
  <c r="S32" i="2"/>
  <c r="R32" i="2"/>
  <c r="P32" i="2"/>
  <c r="Q32" i="2" s="1"/>
  <c r="N32" i="2"/>
  <c r="AE31" i="2"/>
  <c r="AD31" i="2"/>
  <c r="AC31" i="2"/>
  <c r="AB31" i="2"/>
  <c r="AA31" i="2"/>
  <c r="Z31" i="2"/>
  <c r="Y31" i="2"/>
  <c r="X31" i="2"/>
  <c r="AF31" i="2" s="1"/>
  <c r="AH31" i="2" s="1"/>
  <c r="W31" i="2"/>
  <c r="V31" i="2"/>
  <c r="U31" i="2"/>
  <c r="T31" i="2"/>
  <c r="S31" i="2"/>
  <c r="R31" i="2"/>
  <c r="P31" i="2"/>
  <c r="Q31" i="2" s="1"/>
  <c r="N31" i="2"/>
  <c r="AE30" i="2"/>
  <c r="AD30" i="2"/>
  <c r="AC30" i="2"/>
  <c r="AB30" i="2"/>
  <c r="AA30" i="2"/>
  <c r="Z30" i="2"/>
  <c r="Y30" i="2"/>
  <c r="X30" i="2"/>
  <c r="W30" i="2"/>
  <c r="V30" i="2"/>
  <c r="AG30" i="2" s="1"/>
  <c r="AI30" i="2" s="1"/>
  <c r="U30" i="2"/>
  <c r="T30" i="2"/>
  <c r="S30" i="2"/>
  <c r="R30" i="2"/>
  <c r="P30" i="2"/>
  <c r="Q30" i="2" s="1"/>
  <c r="N30" i="2"/>
  <c r="AE29" i="2"/>
  <c r="AD29" i="2"/>
  <c r="AC29" i="2"/>
  <c r="AB29" i="2"/>
  <c r="AA29" i="2"/>
  <c r="Z29" i="2"/>
  <c r="Y29" i="2"/>
  <c r="X29" i="2"/>
  <c r="AF29" i="2" s="1"/>
  <c r="AH29" i="2" s="1"/>
  <c r="W29" i="2"/>
  <c r="V29" i="2"/>
  <c r="U29" i="2"/>
  <c r="T29" i="2"/>
  <c r="S29" i="2"/>
  <c r="R29" i="2"/>
  <c r="P29" i="2"/>
  <c r="Q29" i="2" s="1"/>
  <c r="N29" i="2"/>
  <c r="AE28" i="2"/>
  <c r="AD28" i="2"/>
  <c r="AC28" i="2"/>
  <c r="AB28" i="2"/>
  <c r="AA28" i="2"/>
  <c r="Z28" i="2"/>
  <c r="Y28" i="2"/>
  <c r="X28" i="2"/>
  <c r="W28" i="2"/>
  <c r="V28" i="2"/>
  <c r="AG28" i="2" s="1"/>
  <c r="AI28" i="2" s="1"/>
  <c r="U28" i="2"/>
  <c r="T28" i="2"/>
  <c r="S28" i="2"/>
  <c r="R28" i="2"/>
  <c r="P28" i="2"/>
  <c r="Q28" i="2" s="1"/>
  <c r="N28" i="2"/>
  <c r="AE27" i="2"/>
  <c r="AD27" i="2"/>
  <c r="AC27" i="2"/>
  <c r="AB27" i="2"/>
  <c r="AA27" i="2"/>
  <c r="Z27" i="2"/>
  <c r="Y27" i="2"/>
  <c r="X27" i="2"/>
  <c r="AF27" i="2" s="1"/>
  <c r="AH27" i="2" s="1"/>
  <c r="W27" i="2"/>
  <c r="V27" i="2"/>
  <c r="U27" i="2"/>
  <c r="T27" i="2"/>
  <c r="S27" i="2"/>
  <c r="R27" i="2"/>
  <c r="P27" i="2"/>
  <c r="Q27" i="2" s="1"/>
  <c r="N27" i="2"/>
  <c r="AE26" i="2"/>
  <c r="AD26" i="2"/>
  <c r="AC26" i="2"/>
  <c r="AB26" i="2"/>
  <c r="AA26" i="2"/>
  <c r="Z26" i="2"/>
  <c r="Y26" i="2"/>
  <c r="X26" i="2"/>
  <c r="W26" i="2"/>
  <c r="V26" i="2"/>
  <c r="AG26" i="2" s="1"/>
  <c r="AI26" i="2" s="1"/>
  <c r="U26" i="2"/>
  <c r="T26" i="2"/>
  <c r="S26" i="2"/>
  <c r="R26" i="2"/>
  <c r="P26" i="2"/>
  <c r="Q26" i="2" s="1"/>
  <c r="N26" i="2"/>
  <c r="AE25" i="2"/>
  <c r="AD25" i="2"/>
  <c r="AC25" i="2"/>
  <c r="AB25" i="2"/>
  <c r="AA25" i="2"/>
  <c r="Z25" i="2"/>
  <c r="Y25" i="2"/>
  <c r="X25" i="2"/>
  <c r="AF25" i="2" s="1"/>
  <c r="AH25" i="2" s="1"/>
  <c r="W25" i="2"/>
  <c r="V25" i="2"/>
  <c r="U25" i="2"/>
  <c r="T25" i="2"/>
  <c r="S25" i="2"/>
  <c r="R25" i="2"/>
  <c r="P25" i="2"/>
  <c r="Q25" i="2" s="1"/>
  <c r="N25" i="2"/>
  <c r="AE24" i="2"/>
  <c r="AD24" i="2"/>
  <c r="AC24" i="2"/>
  <c r="AB24" i="2"/>
  <c r="AA24" i="2"/>
  <c r="Z24" i="2"/>
  <c r="Y24" i="2"/>
  <c r="X24" i="2"/>
  <c r="W24" i="2"/>
  <c r="V24" i="2"/>
  <c r="AG24" i="2" s="1"/>
  <c r="AI24" i="2" s="1"/>
  <c r="U24" i="2"/>
  <c r="T24" i="2"/>
  <c r="S24" i="2"/>
  <c r="R24" i="2"/>
  <c r="P24" i="2"/>
  <c r="Q24" i="2" s="1"/>
  <c r="N24" i="2"/>
  <c r="AE23" i="2"/>
  <c r="AD23" i="2"/>
  <c r="AC23" i="2"/>
  <c r="AB23" i="2"/>
  <c r="AA23" i="2"/>
  <c r="Z23" i="2"/>
  <c r="Y23" i="2"/>
  <c r="X23" i="2"/>
  <c r="AF23" i="2" s="1"/>
  <c r="AH23" i="2" s="1"/>
  <c r="W23" i="2"/>
  <c r="V23" i="2"/>
  <c r="U23" i="2"/>
  <c r="T23" i="2"/>
  <c r="S23" i="2"/>
  <c r="R23" i="2"/>
  <c r="P23" i="2"/>
  <c r="Q23" i="2" s="1"/>
  <c r="N23" i="2"/>
  <c r="AE22" i="2"/>
  <c r="AD22" i="2"/>
  <c r="AC22" i="2"/>
  <c r="AB22" i="2"/>
  <c r="AA22" i="2"/>
  <c r="Z22" i="2"/>
  <c r="Y22" i="2"/>
  <c r="X22" i="2"/>
  <c r="W22" i="2"/>
  <c r="V22" i="2"/>
  <c r="AG22" i="2" s="1"/>
  <c r="AI22" i="2" s="1"/>
  <c r="U22" i="2"/>
  <c r="T22" i="2"/>
  <c r="S22" i="2"/>
  <c r="R22" i="2"/>
  <c r="P22" i="2"/>
  <c r="Q22" i="2" s="1"/>
  <c r="N22" i="2"/>
  <c r="AE21" i="2"/>
  <c r="AD21" i="2"/>
  <c r="AC21" i="2"/>
  <c r="AB21" i="2"/>
  <c r="AA21" i="2"/>
  <c r="Z21" i="2"/>
  <c r="Y21" i="2"/>
  <c r="X21" i="2"/>
  <c r="AF21" i="2" s="1"/>
  <c r="AH21" i="2" s="1"/>
  <c r="W21" i="2"/>
  <c r="V21" i="2"/>
  <c r="U21" i="2"/>
  <c r="T21" i="2"/>
  <c r="S21" i="2"/>
  <c r="R21" i="2"/>
  <c r="P21" i="2"/>
  <c r="Q21" i="2" s="1"/>
  <c r="N21" i="2"/>
  <c r="AE20" i="2"/>
  <c r="AD20" i="2"/>
  <c r="AC20" i="2"/>
  <c r="AB20" i="2"/>
  <c r="AA20" i="2"/>
  <c r="Z20" i="2"/>
  <c r="Y20" i="2"/>
  <c r="X20" i="2"/>
  <c r="W20" i="2"/>
  <c r="V20" i="2"/>
  <c r="AG20" i="2" s="1"/>
  <c r="AI20" i="2" s="1"/>
  <c r="U20" i="2"/>
  <c r="T20" i="2"/>
  <c r="S20" i="2"/>
  <c r="R20" i="2"/>
  <c r="P20" i="2"/>
  <c r="Q20" i="2" s="1"/>
  <c r="N20" i="2"/>
  <c r="AE19" i="2"/>
  <c r="AD19" i="2"/>
  <c r="AC19" i="2"/>
  <c r="AB19" i="2"/>
  <c r="AA19" i="2"/>
  <c r="Z19" i="2"/>
  <c r="Y19" i="2"/>
  <c r="X19" i="2"/>
  <c r="AF19" i="2" s="1"/>
  <c r="AH19" i="2" s="1"/>
  <c r="W19" i="2"/>
  <c r="V19" i="2"/>
  <c r="U19" i="2"/>
  <c r="T19" i="2"/>
  <c r="S19" i="2"/>
  <c r="R19" i="2"/>
  <c r="P19" i="2"/>
  <c r="Q19" i="2" s="1"/>
  <c r="N19" i="2"/>
  <c r="AE18" i="2"/>
  <c r="AD18" i="2"/>
  <c r="AC18" i="2"/>
  <c r="AB18" i="2"/>
  <c r="AA18" i="2"/>
  <c r="Z18" i="2"/>
  <c r="Y18" i="2"/>
  <c r="X18" i="2"/>
  <c r="W18" i="2"/>
  <c r="V18" i="2"/>
  <c r="AG18" i="2" s="1"/>
  <c r="AI18" i="2" s="1"/>
  <c r="U18" i="2"/>
  <c r="T18" i="2"/>
  <c r="S18" i="2"/>
  <c r="R18" i="2"/>
  <c r="P18" i="2"/>
  <c r="Q18" i="2" s="1"/>
  <c r="N18" i="2"/>
  <c r="AE17" i="2"/>
  <c r="AD17" i="2"/>
  <c r="AC17" i="2"/>
  <c r="AB17" i="2"/>
  <c r="AA17" i="2"/>
  <c r="Z17" i="2"/>
  <c r="Y17" i="2"/>
  <c r="X17" i="2"/>
  <c r="AF17" i="2" s="1"/>
  <c r="AH17" i="2" s="1"/>
  <c r="W17" i="2"/>
  <c r="V17" i="2"/>
  <c r="U17" i="2"/>
  <c r="T17" i="2"/>
  <c r="S17" i="2"/>
  <c r="R17" i="2"/>
  <c r="P17" i="2"/>
  <c r="Q17" i="2" s="1"/>
  <c r="N17" i="2"/>
  <c r="AE16" i="2"/>
  <c r="AD16" i="2"/>
  <c r="AC16" i="2"/>
  <c r="AB16" i="2"/>
  <c r="AA16" i="2"/>
  <c r="Z16" i="2"/>
  <c r="Y16" i="2"/>
  <c r="X16" i="2"/>
  <c r="W16" i="2"/>
  <c r="V16" i="2"/>
  <c r="AG16" i="2" s="1"/>
  <c r="AI16" i="2" s="1"/>
  <c r="U16" i="2"/>
  <c r="T16" i="2"/>
  <c r="S16" i="2"/>
  <c r="R16" i="2"/>
  <c r="P16" i="2"/>
  <c r="Q16" i="2" s="1"/>
  <c r="N16" i="2"/>
  <c r="AE15" i="2"/>
  <c r="AD15" i="2"/>
  <c r="AC15" i="2"/>
  <c r="AB15" i="2"/>
  <c r="AA15" i="2"/>
  <c r="Z15" i="2"/>
  <c r="Y15" i="2"/>
  <c r="X15" i="2"/>
  <c r="AF15" i="2" s="1"/>
  <c r="AH15" i="2" s="1"/>
  <c r="W15" i="2"/>
  <c r="V15" i="2"/>
  <c r="U15" i="2"/>
  <c r="T15" i="2"/>
  <c r="S15" i="2"/>
  <c r="R15" i="2"/>
  <c r="P15" i="2"/>
  <c r="Q15" i="2" s="1"/>
  <c r="N15" i="2"/>
  <c r="AE14" i="2"/>
  <c r="AD14" i="2"/>
  <c r="AC14" i="2"/>
  <c r="AB14" i="2"/>
  <c r="AA14" i="2"/>
  <c r="Z14" i="2"/>
  <c r="Y14" i="2"/>
  <c r="X14" i="2"/>
  <c r="W14" i="2"/>
  <c r="V14" i="2"/>
  <c r="AG14" i="2" s="1"/>
  <c r="AI14" i="2" s="1"/>
  <c r="U14" i="2"/>
  <c r="T14" i="2"/>
  <c r="S14" i="2"/>
  <c r="R14" i="2"/>
  <c r="P14" i="2"/>
  <c r="Q14" i="2" s="1"/>
  <c r="N14" i="2"/>
  <c r="AE13" i="2"/>
  <c r="AD13" i="2"/>
  <c r="AC13" i="2"/>
  <c r="AB13" i="2"/>
  <c r="AA13" i="2"/>
  <c r="Z13" i="2"/>
  <c r="Y13" i="2"/>
  <c r="X13" i="2"/>
  <c r="AF13" i="2" s="1"/>
  <c r="AH13" i="2" s="1"/>
  <c r="W13" i="2"/>
  <c r="V13" i="2"/>
  <c r="U13" i="2"/>
  <c r="T13" i="2"/>
  <c r="S13" i="2"/>
  <c r="R13" i="2"/>
  <c r="Q13" i="2"/>
  <c r="P13" i="2"/>
  <c r="N13" i="2"/>
  <c r="AE12" i="2"/>
  <c r="AD12" i="2"/>
  <c r="AC12" i="2"/>
  <c r="AB12" i="2"/>
  <c r="AA12" i="2"/>
  <c r="Z12" i="2"/>
  <c r="Y12" i="2"/>
  <c r="X12" i="2"/>
  <c r="AF12" i="2" s="1"/>
  <c r="AH12" i="2" s="1"/>
  <c r="W12" i="2"/>
  <c r="V12" i="2"/>
  <c r="U12" i="2"/>
  <c r="T12" i="2"/>
  <c r="S12" i="2"/>
  <c r="R12" i="2"/>
  <c r="P12" i="2"/>
  <c r="Q12" i="2" s="1"/>
  <c r="N12" i="2"/>
  <c r="AE11" i="2"/>
  <c r="AD11" i="2"/>
  <c r="AC11" i="2"/>
  <c r="AB11" i="2"/>
  <c r="AA11" i="2"/>
  <c r="Z11" i="2"/>
  <c r="Y11" i="2"/>
  <c r="AG11" i="2" s="1"/>
  <c r="AI11" i="2" s="1"/>
  <c r="X11" i="2"/>
  <c r="W11" i="2"/>
  <c r="V11" i="2"/>
  <c r="U11" i="2"/>
  <c r="T11" i="2"/>
  <c r="S11" i="2"/>
  <c r="R11" i="2"/>
  <c r="Q11" i="2"/>
  <c r="P11" i="2"/>
  <c r="N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P10" i="2"/>
  <c r="Q10" i="2" s="1"/>
  <c r="N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P9" i="2"/>
  <c r="Q9" i="2" s="1"/>
  <c r="N9" i="2"/>
  <c r="AE8" i="2"/>
  <c r="AD8" i="2"/>
  <c r="AC8" i="2"/>
  <c r="AB8" i="2"/>
  <c r="AA8" i="2"/>
  <c r="Z8" i="2"/>
  <c r="Y8" i="2"/>
  <c r="X8" i="2"/>
  <c r="AF8" i="2" s="1"/>
  <c r="AH8" i="2" s="1"/>
  <c r="W8" i="2"/>
  <c r="V8" i="2"/>
  <c r="U8" i="2"/>
  <c r="T8" i="2"/>
  <c r="S8" i="2"/>
  <c r="R8" i="2"/>
  <c r="P8" i="2"/>
  <c r="Q8" i="2" s="1"/>
  <c r="N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P7" i="2"/>
  <c r="Q7" i="2" s="1"/>
  <c r="N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P6" i="2"/>
  <c r="Q6" i="2" s="1"/>
  <c r="N6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P5" i="2"/>
  <c r="Q5" i="2" s="1"/>
  <c r="N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P4" i="2"/>
  <c r="Q4" i="2" s="1"/>
  <c r="N4" i="2"/>
  <c r="AE1" i="2"/>
  <c r="AD1" i="2"/>
  <c r="AC1" i="2"/>
  <c r="AB1" i="2"/>
  <c r="AA1" i="2"/>
  <c r="Z1" i="2"/>
  <c r="Y1" i="2"/>
  <c r="X1" i="2"/>
  <c r="AG1" i="2" s="1"/>
  <c r="AI1" i="2" s="1"/>
  <c r="W1" i="2"/>
  <c r="V1" i="2"/>
  <c r="U1" i="2"/>
  <c r="T1" i="2"/>
  <c r="S1" i="2"/>
  <c r="R1" i="2"/>
  <c r="P1" i="2"/>
  <c r="Q1" i="2" s="1"/>
  <c r="N1" i="2"/>
  <c r="U78" i="1"/>
  <c r="T78" i="1"/>
  <c r="S78" i="1"/>
  <c r="R78" i="1"/>
  <c r="P78" i="1"/>
  <c r="Q78" i="1" s="1"/>
  <c r="U77" i="1"/>
  <c r="T77" i="1"/>
  <c r="S77" i="1"/>
  <c r="R77" i="1"/>
  <c r="P77" i="1"/>
  <c r="Q77" i="1" s="1"/>
  <c r="U76" i="1"/>
  <c r="T76" i="1"/>
  <c r="S76" i="1"/>
  <c r="R76" i="1"/>
  <c r="P76" i="1"/>
  <c r="Q76" i="1" s="1"/>
  <c r="U75" i="1"/>
  <c r="T75" i="1"/>
  <c r="S75" i="1"/>
  <c r="R75" i="1"/>
  <c r="Q75" i="1"/>
  <c r="P75" i="1"/>
  <c r="U74" i="1"/>
  <c r="T74" i="1"/>
  <c r="S74" i="1"/>
  <c r="R74" i="1"/>
  <c r="P74" i="1"/>
  <c r="Q74" i="1" s="1"/>
  <c r="U73" i="1"/>
  <c r="T73" i="1"/>
  <c r="S73" i="1"/>
  <c r="R73" i="1"/>
  <c r="P73" i="1"/>
  <c r="Q73" i="1" s="1"/>
  <c r="U72" i="1"/>
  <c r="T72" i="1"/>
  <c r="S72" i="1"/>
  <c r="R72" i="1"/>
  <c r="P72" i="1"/>
  <c r="Q72" i="1" s="1"/>
  <c r="U71" i="1"/>
  <c r="T71" i="1"/>
  <c r="S71" i="1"/>
  <c r="R71" i="1"/>
  <c r="Q71" i="1"/>
  <c r="P71" i="1"/>
  <c r="U70" i="1"/>
  <c r="T70" i="1"/>
  <c r="S70" i="1"/>
  <c r="R70" i="1"/>
  <c r="P70" i="1"/>
  <c r="Q70" i="1" s="1"/>
  <c r="U69" i="1"/>
  <c r="T69" i="1"/>
  <c r="S69" i="1"/>
  <c r="R69" i="1"/>
  <c r="P69" i="1"/>
  <c r="Q69" i="1" s="1"/>
  <c r="U68" i="1"/>
  <c r="T68" i="1"/>
  <c r="S68" i="1"/>
  <c r="R68" i="1"/>
  <c r="P68" i="1"/>
  <c r="Q68" i="1" s="1"/>
  <c r="U67" i="1"/>
  <c r="T67" i="1"/>
  <c r="S67" i="1"/>
  <c r="R67" i="1"/>
  <c r="Q67" i="1"/>
  <c r="P67" i="1"/>
  <c r="U66" i="1"/>
  <c r="T66" i="1"/>
  <c r="S66" i="1"/>
  <c r="R66" i="1"/>
  <c r="P66" i="1"/>
  <c r="Q66" i="1" s="1"/>
  <c r="U65" i="1"/>
  <c r="T65" i="1"/>
  <c r="S65" i="1"/>
  <c r="R65" i="1"/>
  <c r="Q65" i="1"/>
  <c r="P65" i="1"/>
  <c r="U64" i="1"/>
  <c r="T64" i="1"/>
  <c r="S64" i="1"/>
  <c r="R64" i="1"/>
  <c r="P64" i="1"/>
  <c r="Q64" i="1" s="1"/>
  <c r="U63" i="1"/>
  <c r="T63" i="1"/>
  <c r="S63" i="1"/>
  <c r="R63" i="1"/>
  <c r="Q63" i="1"/>
  <c r="P63" i="1"/>
  <c r="U62" i="1"/>
  <c r="T62" i="1"/>
  <c r="S62" i="1"/>
  <c r="R62" i="1"/>
  <c r="P62" i="1"/>
  <c r="Q62" i="1" s="1"/>
  <c r="U61" i="1"/>
  <c r="T61" i="1"/>
  <c r="S61" i="1"/>
  <c r="R61" i="1"/>
  <c r="Q61" i="1"/>
  <c r="P61" i="1"/>
  <c r="U60" i="1"/>
  <c r="T60" i="1"/>
  <c r="S60" i="1"/>
  <c r="R60" i="1"/>
  <c r="P60" i="1"/>
  <c r="Q60" i="1" s="1"/>
  <c r="U59" i="1"/>
  <c r="T59" i="1"/>
  <c r="S59" i="1"/>
  <c r="R59" i="1"/>
  <c r="Q59" i="1"/>
  <c r="P59" i="1"/>
  <c r="U58" i="1"/>
  <c r="T58" i="1"/>
  <c r="S58" i="1"/>
  <c r="R58" i="1"/>
  <c r="P58" i="1"/>
  <c r="Q58" i="1" s="1"/>
  <c r="U57" i="1"/>
  <c r="T57" i="1"/>
  <c r="S57" i="1"/>
  <c r="R57" i="1"/>
  <c r="Q57" i="1"/>
  <c r="P57" i="1"/>
  <c r="U56" i="1"/>
  <c r="T56" i="1"/>
  <c r="S56" i="1"/>
  <c r="R56" i="1"/>
  <c r="P56" i="1"/>
  <c r="Q56" i="1" s="1"/>
  <c r="U55" i="1"/>
  <c r="T55" i="1"/>
  <c r="S55" i="1"/>
  <c r="R55" i="1"/>
  <c r="Q55" i="1"/>
  <c r="P55" i="1"/>
  <c r="U54" i="1"/>
  <c r="T54" i="1"/>
  <c r="S54" i="1"/>
  <c r="R54" i="1"/>
  <c r="P54" i="1"/>
  <c r="Q54" i="1" s="1"/>
  <c r="U53" i="1"/>
  <c r="T53" i="1"/>
  <c r="S53" i="1"/>
  <c r="R53" i="1"/>
  <c r="Q53" i="1"/>
  <c r="P53" i="1"/>
  <c r="U52" i="1"/>
  <c r="T52" i="1"/>
  <c r="S52" i="1"/>
  <c r="R52" i="1"/>
  <c r="P52" i="1"/>
  <c r="Q52" i="1" s="1"/>
  <c r="U51" i="1"/>
  <c r="T51" i="1"/>
  <c r="S51" i="1"/>
  <c r="R51" i="1"/>
  <c r="Q51" i="1"/>
  <c r="P51" i="1"/>
  <c r="U50" i="1"/>
  <c r="T50" i="1"/>
  <c r="S50" i="1"/>
  <c r="R50" i="1"/>
  <c r="P50" i="1"/>
  <c r="Q50" i="1" s="1"/>
  <c r="U49" i="1"/>
  <c r="T49" i="1"/>
  <c r="S49" i="1"/>
  <c r="R49" i="1"/>
  <c r="Q49" i="1"/>
  <c r="P49" i="1"/>
  <c r="U48" i="1"/>
  <c r="T48" i="1"/>
  <c r="S48" i="1"/>
  <c r="R48" i="1"/>
  <c r="P48" i="1"/>
  <c r="Q48" i="1" s="1"/>
  <c r="U47" i="1"/>
  <c r="T47" i="1"/>
  <c r="S47" i="1"/>
  <c r="R47" i="1"/>
  <c r="Q47" i="1"/>
  <c r="P47" i="1"/>
  <c r="U46" i="1"/>
  <c r="T46" i="1"/>
  <c r="S46" i="1"/>
  <c r="R46" i="1"/>
  <c r="P46" i="1"/>
  <c r="Q46" i="1" s="1"/>
  <c r="U45" i="1"/>
  <c r="T45" i="1"/>
  <c r="S45" i="1"/>
  <c r="R45" i="1"/>
  <c r="Q45" i="1"/>
  <c r="P45" i="1"/>
  <c r="U44" i="1"/>
  <c r="T44" i="1"/>
  <c r="S44" i="1"/>
  <c r="R44" i="1"/>
  <c r="P44" i="1"/>
  <c r="Q44" i="1" s="1"/>
  <c r="U43" i="1"/>
  <c r="T43" i="1"/>
  <c r="S43" i="1"/>
  <c r="R43" i="1"/>
  <c r="Q43" i="1"/>
  <c r="P43" i="1"/>
  <c r="U42" i="1"/>
  <c r="T42" i="1"/>
  <c r="S42" i="1"/>
  <c r="R42" i="1"/>
  <c r="P42" i="1"/>
  <c r="Q42" i="1" s="1"/>
  <c r="U41" i="1"/>
  <c r="T41" i="1"/>
  <c r="S41" i="1"/>
  <c r="R41" i="1"/>
  <c r="Q41" i="1"/>
  <c r="P41" i="1"/>
  <c r="U40" i="1"/>
  <c r="T40" i="1"/>
  <c r="S40" i="1"/>
  <c r="R40" i="1"/>
  <c r="P40" i="1"/>
  <c r="Q40" i="1" s="1"/>
  <c r="U39" i="1"/>
  <c r="T39" i="1"/>
  <c r="S39" i="1"/>
  <c r="R39" i="1"/>
  <c r="Q39" i="1"/>
  <c r="P39" i="1"/>
  <c r="U38" i="1"/>
  <c r="T38" i="1"/>
  <c r="S38" i="1"/>
  <c r="R38" i="1"/>
  <c r="P38" i="1"/>
  <c r="Q38" i="1" s="1"/>
  <c r="U37" i="1"/>
  <c r="T37" i="1"/>
  <c r="S37" i="1"/>
  <c r="R37" i="1"/>
  <c r="Q37" i="1"/>
  <c r="P37" i="1"/>
  <c r="U36" i="1"/>
  <c r="T36" i="1"/>
  <c r="S36" i="1"/>
  <c r="R36" i="1"/>
  <c r="P36" i="1"/>
  <c r="Q36" i="1" s="1"/>
  <c r="U35" i="1"/>
  <c r="T35" i="1"/>
  <c r="S35" i="1"/>
  <c r="R35" i="1"/>
  <c r="Q35" i="1"/>
  <c r="P35" i="1"/>
  <c r="U34" i="1"/>
  <c r="T34" i="1"/>
  <c r="S34" i="1"/>
  <c r="R34" i="1"/>
  <c r="P34" i="1"/>
  <c r="Q34" i="1" s="1"/>
  <c r="U33" i="1"/>
  <c r="T33" i="1"/>
  <c r="S33" i="1"/>
  <c r="R33" i="1"/>
  <c r="Q33" i="1"/>
  <c r="P33" i="1"/>
  <c r="U32" i="1"/>
  <c r="T32" i="1"/>
  <c r="S32" i="1"/>
  <c r="R32" i="1"/>
  <c r="P32" i="1"/>
  <c r="Q32" i="1" s="1"/>
  <c r="U31" i="1"/>
  <c r="T31" i="1"/>
  <c r="S31" i="1"/>
  <c r="R31" i="1"/>
  <c r="Q31" i="1"/>
  <c r="P31" i="1"/>
  <c r="U30" i="1"/>
  <c r="T30" i="1"/>
  <c r="S30" i="1"/>
  <c r="R30" i="1"/>
  <c r="P30" i="1"/>
  <c r="Q30" i="1" s="1"/>
  <c r="U29" i="1"/>
  <c r="T29" i="1"/>
  <c r="S29" i="1"/>
  <c r="R29" i="1"/>
  <c r="Q29" i="1"/>
  <c r="P29" i="1"/>
  <c r="U28" i="1"/>
  <c r="T28" i="1"/>
  <c r="S28" i="1"/>
  <c r="R28" i="1"/>
  <c r="P28" i="1"/>
  <c r="Q28" i="1" s="1"/>
  <c r="U27" i="1"/>
  <c r="T27" i="1"/>
  <c r="S27" i="1"/>
  <c r="R27" i="1"/>
  <c r="Q27" i="1"/>
  <c r="P27" i="1"/>
  <c r="U26" i="1"/>
  <c r="T26" i="1"/>
  <c r="S26" i="1"/>
  <c r="R26" i="1"/>
  <c r="P26" i="1"/>
  <c r="Q26" i="1" s="1"/>
  <c r="U25" i="1"/>
  <c r="T25" i="1"/>
  <c r="S25" i="1"/>
  <c r="R25" i="1"/>
  <c r="Q25" i="1"/>
  <c r="P25" i="1"/>
  <c r="U24" i="1"/>
  <c r="T24" i="1"/>
  <c r="S24" i="1"/>
  <c r="R24" i="1"/>
  <c r="P24" i="1"/>
  <c r="Q24" i="1" s="1"/>
  <c r="U23" i="1"/>
  <c r="T23" i="1"/>
  <c r="S23" i="1"/>
  <c r="R23" i="1"/>
  <c r="Q23" i="1"/>
  <c r="P23" i="1"/>
  <c r="U22" i="1"/>
  <c r="T22" i="1"/>
  <c r="S22" i="1"/>
  <c r="R22" i="1"/>
  <c r="P22" i="1"/>
  <c r="Q22" i="1" s="1"/>
  <c r="U21" i="1"/>
  <c r="T21" i="1"/>
  <c r="S21" i="1"/>
  <c r="R21" i="1"/>
  <c r="Q21" i="1"/>
  <c r="P21" i="1"/>
  <c r="U20" i="1"/>
  <c r="T20" i="1"/>
  <c r="S20" i="1"/>
  <c r="R20" i="1"/>
  <c r="P20" i="1"/>
  <c r="Q20" i="1" s="1"/>
  <c r="U19" i="1"/>
  <c r="T19" i="1"/>
  <c r="S19" i="1"/>
  <c r="R19" i="1"/>
  <c r="Q19" i="1"/>
  <c r="P19" i="1"/>
  <c r="U18" i="1"/>
  <c r="T18" i="1"/>
  <c r="S18" i="1"/>
  <c r="R18" i="1"/>
  <c r="P18" i="1"/>
  <c r="Q18" i="1" s="1"/>
  <c r="U17" i="1"/>
  <c r="T17" i="1"/>
  <c r="S17" i="1"/>
  <c r="R17" i="1"/>
  <c r="Q17" i="1"/>
  <c r="P17" i="1"/>
  <c r="U16" i="1"/>
  <c r="T16" i="1"/>
  <c r="S16" i="1"/>
  <c r="R16" i="1"/>
  <c r="Q16" i="1"/>
  <c r="P16" i="1"/>
  <c r="U15" i="1"/>
  <c r="T15" i="1"/>
  <c r="S15" i="1"/>
  <c r="R15" i="1"/>
  <c r="P15" i="1"/>
  <c r="Q15" i="1" s="1"/>
  <c r="U14" i="1"/>
  <c r="T14" i="1"/>
  <c r="S14" i="1"/>
  <c r="R14" i="1"/>
  <c r="Q14" i="1"/>
  <c r="P14" i="1"/>
  <c r="U13" i="1"/>
  <c r="T13" i="1"/>
  <c r="S13" i="1"/>
  <c r="R13" i="1"/>
  <c r="P13" i="1"/>
  <c r="Q13" i="1" s="1"/>
  <c r="U12" i="1"/>
  <c r="T12" i="1"/>
  <c r="S12" i="1"/>
  <c r="R12" i="1"/>
  <c r="P12" i="1"/>
  <c r="Q12" i="1" s="1"/>
  <c r="U11" i="1"/>
  <c r="T11" i="1"/>
  <c r="S11" i="1"/>
  <c r="R11" i="1"/>
  <c r="P11" i="1"/>
  <c r="Q11" i="1" s="1"/>
  <c r="U10" i="1"/>
  <c r="T10" i="1"/>
  <c r="S10" i="1"/>
  <c r="R10" i="1"/>
  <c r="Q10" i="1"/>
  <c r="P10" i="1"/>
  <c r="U9" i="1"/>
  <c r="T9" i="1"/>
  <c r="S9" i="1"/>
  <c r="R9" i="1"/>
  <c r="P9" i="1"/>
  <c r="Q9" i="1" s="1"/>
  <c r="U8" i="1"/>
  <c r="T8" i="1"/>
  <c r="S8" i="1"/>
  <c r="R8" i="1"/>
  <c r="P8" i="1"/>
  <c r="Q8" i="1" s="1"/>
  <c r="U7" i="1"/>
  <c r="T7" i="1"/>
  <c r="S7" i="1"/>
  <c r="R7" i="1"/>
  <c r="P7" i="1"/>
  <c r="Q7" i="1" s="1"/>
  <c r="U6" i="1"/>
  <c r="T6" i="1"/>
  <c r="S6" i="1"/>
  <c r="R6" i="1"/>
  <c r="Q6" i="1"/>
  <c r="P6" i="1"/>
  <c r="U5" i="1"/>
  <c r="T5" i="1"/>
  <c r="S5" i="1"/>
  <c r="R5" i="1"/>
  <c r="P5" i="1"/>
  <c r="Q5" i="1" s="1"/>
  <c r="U4" i="1"/>
  <c r="T4" i="1"/>
  <c r="S4" i="1"/>
  <c r="R4" i="1"/>
  <c r="P4" i="1"/>
  <c r="Q4" i="1" s="1"/>
  <c r="X2" i="1"/>
  <c r="X1" i="1"/>
  <c r="U1" i="1"/>
  <c r="T1" i="1"/>
  <c r="S1" i="1"/>
  <c r="R1" i="1"/>
  <c r="P1" i="1"/>
  <c r="Q1" i="1" s="1"/>
  <c r="AF9" i="2" l="1"/>
  <c r="AH9" i="2" s="1"/>
  <c r="AF4" i="2"/>
  <c r="AH4" i="2" s="1"/>
  <c r="AG5" i="2"/>
  <c r="AI5" i="2" s="1"/>
  <c r="AG9" i="2"/>
  <c r="AI9" i="2" s="1"/>
  <c r="AF10" i="2"/>
  <c r="AH10" i="2" s="1"/>
  <c r="AF6" i="2"/>
  <c r="AH6" i="2" s="1"/>
  <c r="AG7" i="2"/>
  <c r="AI7" i="2" s="1"/>
  <c r="AF11" i="2"/>
  <c r="AH11" i="2" s="1"/>
  <c r="AF1" i="2"/>
  <c r="AH1" i="2" s="1"/>
  <c r="AF5" i="2"/>
  <c r="AH5" i="2" s="1"/>
  <c r="AF7" i="2"/>
  <c r="AH7" i="2" s="1"/>
  <c r="AG4" i="2"/>
  <c r="AI4" i="2" s="1"/>
  <c r="AG6" i="2"/>
  <c r="AI6" i="2" s="1"/>
  <c r="AG8" i="2"/>
  <c r="AI8" i="2" s="1"/>
  <c r="AG10" i="2"/>
  <c r="AI10" i="2" s="1"/>
  <c r="AG12" i="2"/>
  <c r="AI12" i="2" s="1"/>
  <c r="AG13" i="2"/>
  <c r="AI13" i="2" s="1"/>
  <c r="AF14" i="2"/>
  <c r="AH14" i="2" s="1"/>
  <c r="AG15" i="2"/>
  <c r="AI15" i="2" s="1"/>
  <c r="AF16" i="2"/>
  <c r="AH16" i="2" s="1"/>
  <c r="AG17" i="2"/>
  <c r="AI17" i="2" s="1"/>
  <c r="AF18" i="2"/>
  <c r="AH18" i="2" s="1"/>
  <c r="AG19" i="2"/>
  <c r="AI19" i="2" s="1"/>
  <c r="AF20" i="2"/>
  <c r="AH20" i="2" s="1"/>
  <c r="AG21" i="2"/>
  <c r="AI21" i="2" s="1"/>
  <c r="AF22" i="2"/>
  <c r="AH22" i="2" s="1"/>
  <c r="AG23" i="2"/>
  <c r="AI23" i="2" s="1"/>
  <c r="AF24" i="2"/>
  <c r="AH24" i="2" s="1"/>
  <c r="AG25" i="2"/>
  <c r="AI25" i="2" s="1"/>
  <c r="AF26" i="2"/>
  <c r="AH26" i="2" s="1"/>
  <c r="AG27" i="2"/>
  <c r="AI27" i="2" s="1"/>
  <c r="AF28" i="2"/>
  <c r="AH28" i="2" s="1"/>
  <c r="AG29" i="2"/>
  <c r="AI29" i="2" s="1"/>
  <c r="AF30" i="2"/>
  <c r="AH30" i="2" s="1"/>
  <c r="AG31" i="2"/>
  <c r="AI31" i="2" s="1"/>
  <c r="AF32" i="2"/>
  <c r="AH32" i="2" s="1"/>
  <c r="AG33" i="2"/>
  <c r="AI33" i="2" s="1"/>
  <c r="AF34" i="2"/>
  <c r="AH34" i="2" s="1"/>
  <c r="AG35" i="2"/>
  <c r="AI35" i="2" s="1"/>
  <c r="AF36" i="2"/>
  <c r="AH36" i="2" s="1"/>
  <c r="AG37" i="2"/>
  <c r="AI37" i="2" s="1"/>
  <c r="AF38" i="2"/>
  <c r="AH38" i="2" s="1"/>
  <c r="AG39" i="2"/>
  <c r="AI39" i="2" s="1"/>
  <c r="AF40" i="2"/>
  <c r="AH40" i="2" s="1"/>
  <c r="AF42" i="2"/>
  <c r="AH42" i="2" s="1"/>
  <c r="AF44" i="2"/>
  <c r="AH44" i="2" s="1"/>
  <c r="AF46" i="2"/>
  <c r="AH46" i="2" s="1"/>
  <c r="AF48" i="2"/>
  <c r="AH48" i="2" s="1"/>
  <c r="AF50" i="2"/>
  <c r="AH50" i="2" s="1"/>
  <c r="AF52" i="2"/>
  <c r="AH52" i="2" s="1"/>
  <c r="AF54" i="2"/>
  <c r="AH54" i="2" s="1"/>
  <c r="AF56" i="2"/>
  <c r="AH56" i="2" s="1"/>
  <c r="AF58" i="2"/>
  <c r="AH58" i="2" s="1"/>
  <c r="AF60" i="2"/>
  <c r="AH60" i="2" s="1"/>
  <c r="AF62" i="2"/>
  <c r="AH62" i="2" s="1"/>
  <c r="AF64" i="2"/>
  <c r="AH64" i="2" s="1"/>
  <c r="AF70" i="2"/>
  <c r="AH70" i="2" s="1"/>
  <c r="AF55" i="2"/>
  <c r="AH55" i="2" s="1"/>
  <c r="AF67" i="2"/>
  <c r="AH67" i="2" s="1"/>
  <c r="AF69" i="2"/>
  <c r="AH69" i="2" s="1"/>
</calcChain>
</file>

<file path=xl/sharedStrings.xml><?xml version="1.0" encoding="utf-8"?>
<sst xmlns="http://schemas.openxmlformats.org/spreadsheetml/2006/main" count="8027" uniqueCount="1700">
  <si>
    <t>Legioner</t>
  </si>
  <si>
    <t>Steppe</t>
  </si>
  <si>
    <t>MapId</t>
  </si>
  <si>
    <t>Farm name</t>
  </si>
  <si>
    <t>Farm coordinates</t>
  </si>
  <si>
    <t>x</t>
  </si>
  <si>
    <t>y</t>
  </si>
  <si>
    <t>Priority</t>
  </si>
  <si>
    <t>Name of troops1</t>
  </si>
  <si>
    <t>Num of troops1</t>
  </si>
  <si>
    <t>Name of troops2</t>
  </si>
  <si>
    <t>Num of troops2</t>
  </si>
  <si>
    <t>Name of troops3</t>
  </si>
  <si>
    <t>Num of troops3</t>
  </si>
  <si>
    <t>Distance</t>
  </si>
  <si>
    <t>Time to, minutes</t>
  </si>
  <si>
    <t>Robbed</t>
  </si>
  <si>
    <t>Capacity</t>
  </si>
  <si>
    <t>Attack</t>
  </si>
  <si>
    <t>Return</t>
  </si>
  <si>
    <t>Date</t>
  </si>
  <si>
    <t>Fight status</t>
  </si>
  <si>
    <t>151871</t>
  </si>
  <si>
    <t>Unoccupied oasis ‭</t>
  </si>
  <si>
    <t>92|-178</t>
  </si>
  <si>
    <t>92</t>
  </si>
  <si>
    <t>-178</t>
  </si>
  <si>
    <t>Legati</t>
  </si>
  <si>
    <t>Imperatoris</t>
  </si>
  <si>
    <t>152272</t>
  </si>
  <si>
    <t>92|-179</t>
  </si>
  <si>
    <t>-179</t>
  </si>
  <si>
    <t>Oasis coordinates</t>
  </si>
  <si>
    <t>distance</t>
  </si>
  <si>
    <t>Rats</t>
  </si>
  <si>
    <t>Spiders</t>
  </si>
  <si>
    <t>Snakes</t>
  </si>
  <si>
    <t>Bats</t>
  </si>
  <si>
    <t>Wild Boars</t>
  </si>
  <si>
    <t>Wolves</t>
  </si>
  <si>
    <t>Bears</t>
  </si>
  <si>
    <t>Crocodiles</t>
  </si>
  <si>
    <t>Tigers</t>
  </si>
  <si>
    <t xml:space="preserve">
Elephants</t>
  </si>
  <si>
    <t>Total defence against infatry</t>
  </si>
  <si>
    <t>Total defence against cavalry</t>
  </si>
  <si>
    <t>Averege on unit defence against infatry</t>
  </si>
  <si>
    <t>Averege on unit defence against cavalry</t>
  </si>
  <si>
    <t>150265</t>
  </si>
  <si>
    <t>91|-177</t>
  </si>
  <si>
    <t>Caesaris</t>
  </si>
  <si>
    <t>151067</t>
  </si>
  <si>
    <t>151469</t>
  </si>
  <si>
    <t>90|-176</t>
  </si>
  <si>
    <t>93|-179</t>
  </si>
  <si>
    <t>152673</t>
  </si>
  <si>
    <t>94|-178</t>
  </si>
  <si>
    <t>152273</t>
  </si>
  <si>
    <t>92|-180</t>
  </si>
  <si>
    <t>151873</t>
  </si>
  <si>
    <t>95|-178</t>
  </si>
  <si>
    <t>151874</t>
  </si>
  <si>
    <t>90|-174</t>
  </si>
  <si>
    <t>74</t>
  </si>
  <si>
    <t>38</t>
  </si>
  <si>
    <t>36</t>
  </si>
  <si>
    <t>6</t>
  </si>
  <si>
    <t>49</t>
  </si>
  <si>
    <t>17</t>
  </si>
  <si>
    <t>88</t>
  </si>
  <si>
    <t>40</t>
  </si>
  <si>
    <t>66</t>
  </si>
  <si>
    <t>55</t>
  </si>
  <si>
    <t>25</t>
  </si>
  <si>
    <t>45</t>
  </si>
  <si>
    <t>15</t>
  </si>
  <si>
    <t>94</t>
  </si>
  <si>
    <t>65</t>
  </si>
  <si>
    <t>32</t>
  </si>
  <si>
    <t>59</t>
  </si>
  <si>
    <t>48</t>
  </si>
  <si>
    <t>33</t>
  </si>
  <si>
    <t>Speed</t>
  </si>
  <si>
    <t>Названи</t>
  </si>
  <si>
    <t>Урок</t>
  </si>
  <si>
    <t>Defence against infatry</t>
  </si>
  <si>
    <t>Defence against cavalry</t>
  </si>
  <si>
    <t>Скорость</t>
  </si>
  <si>
    <t>Названия войск для списка</t>
  </si>
  <si>
    <t>Praetorian</t>
  </si>
  <si>
    <t>Imperian</t>
  </si>
  <si>
    <t>Won as attacker with losses.</t>
  </si>
  <si>
    <t>0/22200</t>
  </si>
  <si>
    <t>25.08.24, 06:24</t>
  </si>
  <si>
    <t>Won as attacker without losses.</t>
  </si>
  <si>
    <t>340/340</t>
  </si>
  <si>
    <t>25.08.24, 06:05</t>
  </si>
  <si>
    <t>Lost as attacker.</t>
  </si>
  <si>
    <t>25.08.24, 05:50</t>
  </si>
  <si>
    <t>23|-19</t>
  </si>
  <si>
    <t>5400/98150</t>
  </si>
  <si>
    <t>25.08.24, 05:46</t>
  </si>
  <si>
    <t>25.08.24, 05:51</t>
  </si>
  <si>
    <t>14|-19</t>
  </si>
  <si>
    <t>Adventure report.</t>
  </si>
  <si>
    <t>Ointment</t>
  </si>
  <si>
    <t>25.08.24, 05:32</t>
  </si>
  <si>
    <t>170/170</t>
  </si>
  <si>
    <t>25.08.24, 04:49</t>
  </si>
  <si>
    <t>30|-11</t>
  </si>
  <si>
    <t>2773/95400</t>
  </si>
  <si>
    <t>24.08.24, 11:03</t>
  </si>
  <si>
    <t>28|-16</t>
  </si>
  <si>
    <t>1/440</t>
  </si>
  <si>
    <t>24.08.24, 10:33</t>
  </si>
  <si>
    <t>0/2220</t>
  </si>
  <si>
    <t>6/2220</t>
  </si>
  <si>
    <t>0/12100</t>
  </si>
  <si>
    <t>24.08.24, 10:23</t>
  </si>
  <si>
    <t>33|-21</t>
  </si>
  <si>
    <t>Tablet of Law</t>
  </si>
  <si>
    <t>24.08.24, 10:21</t>
  </si>
  <si>
    <t>0/12910</t>
  </si>
  <si>
    <t>24.08.24, 10:12</t>
  </si>
  <si>
    <t>23|-16</t>
  </si>
  <si>
    <t>5468/90700</t>
  </si>
  <si>
    <t>23.08.24, 11:24</t>
  </si>
  <si>
    <t>23.08.24, 11:16</t>
  </si>
  <si>
    <t>1/300</t>
  </si>
  <si>
    <t>23.08.24, 11:02</t>
  </si>
  <si>
    <t>0/300</t>
  </si>
  <si>
    <t>213/300</t>
  </si>
  <si>
    <t>27|-24</t>
  </si>
  <si>
    <t>Resources</t>
  </si>
  <si>
    <t>22.08.24, 16:53</t>
  </si>
  <si>
    <t>17|-17</t>
  </si>
  <si>
    <t>2743/76200</t>
  </si>
  <si>
    <t>22.08.24, 00:26</t>
  </si>
  <si>
    <t>18|-23</t>
  </si>
  <si>
    <t>21.08.24, 23:40</t>
  </si>
  <si>
    <t>30|-1</t>
  </si>
  <si>
    <t>20.08.24, 10:19</t>
  </si>
  <si>
    <t>1444/72700</t>
  </si>
  <si>
    <t>20.08.24, 09:58</t>
  </si>
  <si>
    <t>20|-16</t>
  </si>
  <si>
    <t>1402/71600</t>
  </si>
  <si>
    <t>20.08.24, 07:39</t>
  </si>
  <si>
    <t>31|-22</t>
  </si>
  <si>
    <t>20.08.24, 07:12</t>
  </si>
  <si>
    <t>0/1320</t>
  </si>
  <si>
    <t>20.08.24, 07:05</t>
  </si>
  <si>
    <t>village</t>
  </si>
  <si>
    <t>1500/1500</t>
  </si>
  <si>
    <t>08.08.24, 14:28</t>
  </si>
  <si>
    <t>16|-23</t>
  </si>
  <si>
    <t>86/180</t>
  </si>
  <si>
    <t>8|-25</t>
  </si>
  <si>
    <t>127/180</t>
  </si>
  <si>
    <t>08.08.24, 14:23</t>
  </si>
  <si>
    <t>11|-22</t>
  </si>
  <si>
    <t>1603/3860</t>
  </si>
  <si>
    <t>08.08.24, 14:22</t>
  </si>
  <si>
    <t>13|-26</t>
  </si>
  <si>
    <t>37/150</t>
  </si>
  <si>
    <t>19|-24</t>
  </si>
  <si>
    <t>180/180</t>
  </si>
  <si>
    <t>08.08.24, 14:21</t>
  </si>
  <si>
    <t>11|-31</t>
  </si>
  <si>
    <t>76/260</t>
  </si>
  <si>
    <t>08.08.24, 14:20</t>
  </si>
  <si>
    <t>10|-30</t>
  </si>
  <si>
    <t>74/260</t>
  </si>
  <si>
    <t>9|-30</t>
  </si>
  <si>
    <t>129/180</t>
  </si>
  <si>
    <t>9|-26</t>
  </si>
  <si>
    <t>08.08.24, 14:18</t>
  </si>
  <si>
    <t>21|-31</t>
  </si>
  <si>
    <t>89/225</t>
  </si>
  <si>
    <t>08.08.24, 14:16</t>
  </si>
  <si>
    <t>13|-23</t>
  </si>
  <si>
    <t>08.08.24, 14:13</t>
  </si>
  <si>
    <t>13|-22</t>
  </si>
  <si>
    <t>55/180</t>
  </si>
  <si>
    <t>08.08.24, 14:09</t>
  </si>
  <si>
    <t>130/150</t>
  </si>
  <si>
    <t>08.08.24, 14:08</t>
  </si>
  <si>
    <t>29|-25</t>
  </si>
  <si>
    <t>0/150</t>
  </si>
  <si>
    <t>08.08.24, 14:07</t>
  </si>
  <si>
    <t>13|-25</t>
  </si>
  <si>
    <t>13/180</t>
  </si>
  <si>
    <t>08.08.24, 14:05</t>
  </si>
  <si>
    <t>18|-25</t>
  </si>
  <si>
    <t>0/180</t>
  </si>
  <si>
    <t>08.08.24, 14:04</t>
  </si>
  <si>
    <t>75/75</t>
  </si>
  <si>
    <t>08.08.24, 14:00</t>
  </si>
  <si>
    <t>30/180</t>
  </si>
  <si>
    <t>08.08.24, 13:55</t>
  </si>
  <si>
    <t>56/75</t>
  </si>
  <si>
    <t>08.08.24, 13:53</t>
  </si>
  <si>
    <t>08.08.24, 13:51</t>
  </si>
  <si>
    <t>TheRealRyuma</t>
  </si>
  <si>
    <t>64/75</t>
  </si>
  <si>
    <t>08.08.24, 13:49</t>
  </si>
  <si>
    <t>Joker</t>
  </si>
  <si>
    <t>08.08.24, 13:48</t>
  </si>
  <si>
    <t>150/150</t>
  </si>
  <si>
    <t>08.08.24, 13:40</t>
  </si>
  <si>
    <t>08.08.24, 13:37</t>
  </si>
  <si>
    <t>16|-17</t>
  </si>
  <si>
    <t>428/1620</t>
  </si>
  <si>
    <t>08.08.24, 13:36</t>
  </si>
  <si>
    <t>48/180</t>
  </si>
  <si>
    <t>08.08.24, 13:35</t>
  </si>
  <si>
    <t>49/180</t>
  </si>
  <si>
    <t>08.08.24, 13:33</t>
  </si>
  <si>
    <t>62/75</t>
  </si>
  <si>
    <t>08.08.24, 13:26</t>
  </si>
  <si>
    <t>19/180</t>
  </si>
  <si>
    <t>08.08.24, 13:23</t>
  </si>
  <si>
    <t>7|-32</t>
  </si>
  <si>
    <t>246/2925</t>
  </si>
  <si>
    <t>08.08.24, 13:20</t>
  </si>
  <si>
    <t>16|-22</t>
  </si>
  <si>
    <t>5/180</t>
  </si>
  <si>
    <t>08.08.24, 13:15</t>
  </si>
  <si>
    <t>125/180</t>
  </si>
  <si>
    <t>08.08.24, 13:12</t>
  </si>
  <si>
    <t>16/180</t>
  </si>
  <si>
    <t>08.08.24, 13:08</t>
  </si>
  <si>
    <t>08.08.24, 13:07</t>
  </si>
  <si>
    <t>47/180</t>
  </si>
  <si>
    <t>08.08.24, 13:06</t>
  </si>
  <si>
    <t>0|-21</t>
  </si>
  <si>
    <t>155/180</t>
  </si>
  <si>
    <t>157/1080</t>
  </si>
  <si>
    <t>08.08.24, 13:03</t>
  </si>
  <si>
    <t>08.08.24, 12:54</t>
  </si>
  <si>
    <t>24/180</t>
  </si>
  <si>
    <t>08.08.24, 12:39</t>
  </si>
  <si>
    <t>62/180</t>
  </si>
  <si>
    <t>08.08.24, 12:38</t>
  </si>
  <si>
    <t>45/180</t>
  </si>
  <si>
    <t>08.08.24, 12:37</t>
  </si>
  <si>
    <t>70/180</t>
  </si>
  <si>
    <t>08.08.24, 12:33</t>
  </si>
  <si>
    <t>08.08.24, 12:32</t>
  </si>
  <si>
    <t>1819/3600</t>
  </si>
  <si>
    <t>08.08.24, 12:30</t>
  </si>
  <si>
    <t>104/225</t>
  </si>
  <si>
    <t>08.08.24, 12:28</t>
  </si>
  <si>
    <t>71/180</t>
  </si>
  <si>
    <t>08.08.24, 12:27</t>
  </si>
  <si>
    <t>1/180</t>
  </si>
  <si>
    <t>08.08.24, 12:25</t>
  </si>
  <si>
    <t>8|-13</t>
  </si>
  <si>
    <t>1/225</t>
  </si>
  <si>
    <t>07.08.24, 15:00</t>
  </si>
  <si>
    <t>115/150</t>
  </si>
  <si>
    <t>1|-34</t>
  </si>
  <si>
    <t>07.08.24, 14:59</t>
  </si>
  <si>
    <t>6|-15</t>
  </si>
  <si>
    <t>07.08.24, 14:58</t>
  </si>
  <si>
    <t>1|-21</t>
  </si>
  <si>
    <t>0|-29</t>
  </si>
  <si>
    <t>51/150</t>
  </si>
  <si>
    <t>07.08.24, 14:57</t>
  </si>
  <si>
    <t>1|-22</t>
  </si>
  <si>
    <t>26/150</t>
  </si>
  <si>
    <t>07.08.24, 14:56</t>
  </si>
  <si>
    <t>2|-34</t>
  </si>
  <si>
    <t>3|-3</t>
  </si>
  <si>
    <t>375/375</t>
  </si>
  <si>
    <t>07.08.24, 14:49</t>
  </si>
  <si>
    <t>6|-2</t>
  </si>
  <si>
    <t>9|-23</t>
  </si>
  <si>
    <t>70/150</t>
  </si>
  <si>
    <t>07.08.24, 14:27</t>
  </si>
  <si>
    <t>-2|-12</t>
  </si>
  <si>
    <t>99/225</t>
  </si>
  <si>
    <t>07.08.24, 14:26</t>
  </si>
  <si>
    <t>-1|-12</t>
  </si>
  <si>
    <t>07.08.24, 14:23</t>
  </si>
  <si>
    <t>-1|-13</t>
  </si>
  <si>
    <t>07.08.24, 14:20</t>
  </si>
  <si>
    <t>31|-18</t>
  </si>
  <si>
    <t>21/75</t>
  </si>
  <si>
    <t>07.08.24, 14:15</t>
  </si>
  <si>
    <t>-3|-33</t>
  </si>
  <si>
    <t>07.08.24, 14:11</t>
  </si>
  <si>
    <t>26|-14</t>
  </si>
  <si>
    <t>63/75</t>
  </si>
  <si>
    <t>07.08.24, 14:09</t>
  </si>
  <si>
    <t>31|-23</t>
  </si>
  <si>
    <t>19/75</t>
  </si>
  <si>
    <t>07.08.24, 14:08</t>
  </si>
  <si>
    <t>28|-37</t>
  </si>
  <si>
    <t>1/75</t>
  </si>
  <si>
    <t>07.08.24, 14:07</t>
  </si>
  <si>
    <t>31|-28</t>
  </si>
  <si>
    <t>10/75</t>
  </si>
  <si>
    <t>30|-22</t>
  </si>
  <si>
    <t>27/75</t>
  </si>
  <si>
    <t>07.08.24, 14:06</t>
  </si>
  <si>
    <t>5|-13</t>
  </si>
  <si>
    <t>07.08.24, 14:05</t>
  </si>
  <si>
    <t>-1|-20</t>
  </si>
  <si>
    <t>17|-11</t>
  </si>
  <si>
    <t>7/75</t>
  </si>
  <si>
    <t>07.08.24, 14:03</t>
  </si>
  <si>
    <t>-1|-21</t>
  </si>
  <si>
    <t>29|-32</t>
  </si>
  <si>
    <t>4/75</t>
  </si>
  <si>
    <t>07.08.24, 14:01</t>
  </si>
  <si>
    <t>6|-27</t>
  </si>
  <si>
    <t>174/300</t>
  </si>
  <si>
    <t>07.08.24, 14:00</t>
  </si>
  <si>
    <t>17|-12</t>
  </si>
  <si>
    <t>07.08.24, 13:59</t>
  </si>
  <si>
    <t>225/225</t>
  </si>
  <si>
    <t>9/75</t>
  </si>
  <si>
    <t>07.08.24, 13:58</t>
  </si>
  <si>
    <t>23|-15</t>
  </si>
  <si>
    <t>0/75</t>
  </si>
  <si>
    <t>26|-18</t>
  </si>
  <si>
    <t>22/75</t>
  </si>
  <si>
    <t>25|-17</t>
  </si>
  <si>
    <t>12/75</t>
  </si>
  <si>
    <t>07.08.24, 13:57</t>
  </si>
  <si>
    <t>07.08.24, 13:56</t>
  </si>
  <si>
    <t>07.08.24, 13:55</t>
  </si>
  <si>
    <t>07.08.24, 13:54</t>
  </si>
  <si>
    <t>9|-14</t>
  </si>
  <si>
    <t>151/225</t>
  </si>
  <si>
    <t>07.08.24, 13:53</t>
  </si>
  <si>
    <t>07.08.24, 13:52</t>
  </si>
  <si>
    <t>2|-21</t>
  </si>
  <si>
    <t>07.08.24, 13:51</t>
  </si>
  <si>
    <t>1|-30</t>
  </si>
  <si>
    <t>2|-22</t>
  </si>
  <si>
    <t>07.08.24, 13:49</t>
  </si>
  <si>
    <t>6|-37</t>
  </si>
  <si>
    <t>07.08.24, 13:48</t>
  </si>
  <si>
    <t>26/100</t>
  </si>
  <si>
    <t>07.08.24, 13:47</t>
  </si>
  <si>
    <t>10/100</t>
  </si>
  <si>
    <t>07.08.24, 13:46</t>
  </si>
  <si>
    <t>15/100</t>
  </si>
  <si>
    <t>2|-28</t>
  </si>
  <si>
    <t>07.08.24, 13:45</t>
  </si>
  <si>
    <t>24|-21</t>
  </si>
  <si>
    <t>07.08.24, 13:44</t>
  </si>
  <si>
    <t>21|-18</t>
  </si>
  <si>
    <t>07.08.24, 13:43</t>
  </si>
  <si>
    <t>3|-24</t>
  </si>
  <si>
    <t>22|-19</t>
  </si>
  <si>
    <t>07.08.24, 13:42</t>
  </si>
  <si>
    <t>3|-29</t>
  </si>
  <si>
    <t>25|-26</t>
  </si>
  <si>
    <t>07.08.24, 13:41</t>
  </si>
  <si>
    <t>3|-26</t>
  </si>
  <si>
    <t>37/100</t>
  </si>
  <si>
    <t>3/100</t>
  </si>
  <si>
    <t>4|-23</t>
  </si>
  <si>
    <t>07.08.24, 13:40</t>
  </si>
  <si>
    <t>21|-19</t>
  </si>
  <si>
    <t>07.08.24, 13:39</t>
  </si>
  <si>
    <t>3/75</t>
  </si>
  <si>
    <t>19|-18</t>
  </si>
  <si>
    <t>39/75</t>
  </si>
  <si>
    <t>07.08.24, 13:38</t>
  </si>
  <si>
    <t>15/75</t>
  </si>
  <si>
    <t>10|-28</t>
  </si>
  <si>
    <t>14/100</t>
  </si>
  <si>
    <t>07.08.24, 13:37</t>
  </si>
  <si>
    <t>6/100</t>
  </si>
  <si>
    <t>13|-37</t>
  </si>
  <si>
    <t>4|-27</t>
  </si>
  <si>
    <t>23/225</t>
  </si>
  <si>
    <t>22|-21</t>
  </si>
  <si>
    <t>18|-27</t>
  </si>
  <si>
    <t>27/100</t>
  </si>
  <si>
    <t>07.08.24, 13:36</t>
  </si>
  <si>
    <t>17|-36</t>
  </si>
  <si>
    <t>07.08.24, 13:34</t>
  </si>
  <si>
    <t>15|-19</t>
  </si>
  <si>
    <t>16|-36</t>
  </si>
  <si>
    <t>20/75</t>
  </si>
  <si>
    <t>07.08.24, 13:33</t>
  </si>
  <si>
    <t>16|-18</t>
  </si>
  <si>
    <t>5|-25</t>
  </si>
  <si>
    <t>47/75</t>
  </si>
  <si>
    <t>5|-28</t>
  </si>
  <si>
    <t>14|-18</t>
  </si>
  <si>
    <t>07.08.24, 13:32</t>
  </si>
  <si>
    <t>23|-27</t>
  </si>
  <si>
    <t>26/75</t>
  </si>
  <si>
    <t>186/225</t>
  </si>
  <si>
    <t>12|-30</t>
  </si>
  <si>
    <t>20/100</t>
  </si>
  <si>
    <t>11|-29</t>
  </si>
  <si>
    <t>42/100</t>
  </si>
  <si>
    <t>07.08.24, 13:31</t>
  </si>
  <si>
    <t>19|-20</t>
  </si>
  <si>
    <t>07.08.24, 13:30</t>
  </si>
  <si>
    <t>8|-33</t>
  </si>
  <si>
    <t>12|-35</t>
  </si>
  <si>
    <t>40/75</t>
  </si>
  <si>
    <t>07.08.24, 13:29</t>
  </si>
  <si>
    <t>22|-25</t>
  </si>
  <si>
    <t>7|-2</t>
  </si>
  <si>
    <t>07.08.24, 13:28</t>
  </si>
  <si>
    <t>13|-19</t>
  </si>
  <si>
    <t>69/225</t>
  </si>
  <si>
    <t>17|-28</t>
  </si>
  <si>
    <t>0/100</t>
  </si>
  <si>
    <t>07.08.24, 13:27</t>
  </si>
  <si>
    <t>6|-3</t>
  </si>
  <si>
    <t>07.08.24, 13:26</t>
  </si>
  <si>
    <t>21|-30</t>
  </si>
  <si>
    <t>21|-24</t>
  </si>
  <si>
    <t>29/75</t>
  </si>
  <si>
    <t>17|-20</t>
  </si>
  <si>
    <t>14|-24</t>
  </si>
  <si>
    <t>7/100</t>
  </si>
  <si>
    <t>07.08.24, 13:25</t>
  </si>
  <si>
    <t>14|-20</t>
  </si>
  <si>
    <t>52/75</t>
  </si>
  <si>
    <t>07.08.24, 13:24</t>
  </si>
  <si>
    <t>07.08.24, 13:21</t>
  </si>
  <si>
    <t>19|-23</t>
  </si>
  <si>
    <t>8/75</t>
  </si>
  <si>
    <t>12|-33</t>
  </si>
  <si>
    <t>59/75</t>
  </si>
  <si>
    <t>28/75</t>
  </si>
  <si>
    <t>07.08.24, 13:19</t>
  </si>
  <si>
    <t>14/75</t>
  </si>
  <si>
    <t>12|-28</t>
  </si>
  <si>
    <t>23/100</t>
  </si>
  <si>
    <t>07.08.24, 13:17</t>
  </si>
  <si>
    <t>22/100</t>
  </si>
  <si>
    <t>2|-3</t>
  </si>
  <si>
    <t>07.08.24, 13:16</t>
  </si>
  <si>
    <t>5|-2</t>
  </si>
  <si>
    <t>300/300</t>
  </si>
  <si>
    <t>58/150</t>
  </si>
  <si>
    <t>07.08.24, 13:15</t>
  </si>
  <si>
    <t>12|-27</t>
  </si>
  <si>
    <t>21/100</t>
  </si>
  <si>
    <t>13|-28</t>
  </si>
  <si>
    <t>07.08.24, 13:09</t>
  </si>
  <si>
    <t>07.08.24, 13:03</t>
  </si>
  <si>
    <t>07.08.24, 12:50</t>
  </si>
  <si>
    <t>104/150</t>
  </si>
  <si>
    <t>07.08.24, 12:29</t>
  </si>
  <si>
    <t>22/150</t>
  </si>
  <si>
    <t>07.08.24, 12:26</t>
  </si>
  <si>
    <t>116/150</t>
  </si>
  <si>
    <t>07.08.24, 12:10</t>
  </si>
  <si>
    <t>83/100</t>
  </si>
  <si>
    <t>07.08.24, 12:06</t>
  </si>
  <si>
    <t>54/150</t>
  </si>
  <si>
    <t>07.08.24, 11:56</t>
  </si>
  <si>
    <t>07.08.24, 11:55</t>
  </si>
  <si>
    <t>38/75</t>
  </si>
  <si>
    <t>07.08.24, 11:49</t>
  </si>
  <si>
    <t>07.08.24, 11:47</t>
  </si>
  <si>
    <t>07.08.24, 11:46</t>
  </si>
  <si>
    <t>35/150</t>
  </si>
  <si>
    <t>07.08.24, 11:45</t>
  </si>
  <si>
    <t>50/75</t>
  </si>
  <si>
    <t>07.08.24, 11:44</t>
  </si>
  <si>
    <t>35/75</t>
  </si>
  <si>
    <t>07.08.24, 11:43</t>
  </si>
  <si>
    <t>07.08.24, 11:42</t>
  </si>
  <si>
    <t>17/75</t>
  </si>
  <si>
    <t>07.08.24, 11:41</t>
  </si>
  <si>
    <t>07.08.24, 11:40</t>
  </si>
  <si>
    <t>34/75</t>
  </si>
  <si>
    <t>32/75</t>
  </si>
  <si>
    <t>07.08.24, 11:38</t>
  </si>
  <si>
    <t>07.08.24, 11:36</t>
  </si>
  <si>
    <t>57/150</t>
  </si>
  <si>
    <t>07.08.24, 11:34</t>
  </si>
  <si>
    <t>28/100</t>
  </si>
  <si>
    <t>07.08.24, 11:33</t>
  </si>
  <si>
    <t>16/100</t>
  </si>
  <si>
    <t>07.08.24, 11:31</t>
  </si>
  <si>
    <t>12/225</t>
  </si>
  <si>
    <t>07.08.24, 11:30</t>
  </si>
  <si>
    <t>16/75</t>
  </si>
  <si>
    <t>07.08.24, 11:29</t>
  </si>
  <si>
    <t>6/75</t>
  </si>
  <si>
    <t>07.08.24, 11:28</t>
  </si>
  <si>
    <t>4/100</t>
  </si>
  <si>
    <t>23/75</t>
  </si>
  <si>
    <t>07.08.24, 11:27</t>
  </si>
  <si>
    <t>07.08.24, 11:26</t>
  </si>
  <si>
    <t>2/75</t>
  </si>
  <si>
    <t>07.08.24, 11:25</t>
  </si>
  <si>
    <t>100/100</t>
  </si>
  <si>
    <t>07.08.24, 11:24</t>
  </si>
  <si>
    <t>36/75</t>
  </si>
  <si>
    <t>18/75</t>
  </si>
  <si>
    <t>8/150</t>
  </si>
  <si>
    <t>07.08.24, 11:23</t>
  </si>
  <si>
    <t>25/75</t>
  </si>
  <si>
    <t>07.08.24, 11:22</t>
  </si>
  <si>
    <t>07.08.24, 11:20</t>
  </si>
  <si>
    <t>13/75</t>
  </si>
  <si>
    <t>43/75</t>
  </si>
  <si>
    <t>07.08.24, 11:19</t>
  </si>
  <si>
    <t>5/75</t>
  </si>
  <si>
    <t>4|-4</t>
  </si>
  <si>
    <t>12/100</t>
  </si>
  <si>
    <t>70/75</t>
  </si>
  <si>
    <t>07.08.24, 11:18</t>
  </si>
  <si>
    <t>07.08.24, 11:17</t>
  </si>
  <si>
    <t>07.08.24, 11:16</t>
  </si>
  <si>
    <t>07.08.24, 11:15</t>
  </si>
  <si>
    <t>1/100</t>
  </si>
  <si>
    <t>07.08.24, 11:14</t>
  </si>
  <si>
    <t>65/75</t>
  </si>
  <si>
    <t>07.08.24, 11:13</t>
  </si>
  <si>
    <t>11/100</t>
  </si>
  <si>
    <t>07.08.24, 11:11</t>
  </si>
  <si>
    <t>11/150</t>
  </si>
  <si>
    <t>07.08.24, 11:09</t>
  </si>
  <si>
    <t>07.08.24, 11:08</t>
  </si>
  <si>
    <t>11/75</t>
  </si>
  <si>
    <t>49/75</t>
  </si>
  <si>
    <t>07.08.24, 11:06</t>
  </si>
  <si>
    <t>5|-7</t>
  </si>
  <si>
    <t>866/1500</t>
  </si>
  <si>
    <t>07.08.24, 11:05</t>
  </si>
  <si>
    <t>07.08.24, 11:04</t>
  </si>
  <si>
    <t>07.08.24, 11:03</t>
  </si>
  <si>
    <t>07.08.24, 11:02</t>
  </si>
  <si>
    <t>2/100</t>
  </si>
  <si>
    <t>07.08.24, 10:56</t>
  </si>
  <si>
    <t>07.08.24, 10:18</t>
  </si>
  <si>
    <t>56/150</t>
  </si>
  <si>
    <t>07.08.24, 10:15</t>
  </si>
  <si>
    <t>07.08.24, 10:12</t>
  </si>
  <si>
    <t>07.08.24, 10:07</t>
  </si>
  <si>
    <t>07.08.24, 10:03</t>
  </si>
  <si>
    <t>07.08.24, 10:01</t>
  </si>
  <si>
    <t>07.08.24, 10:00</t>
  </si>
  <si>
    <t>07.08.24, 09:59</t>
  </si>
  <si>
    <t>07.08.24, 09:58</t>
  </si>
  <si>
    <t>07.08.24, 09:57</t>
  </si>
  <si>
    <t>07.08.24, 09:55</t>
  </si>
  <si>
    <t>2/150</t>
  </si>
  <si>
    <t>07.08.24, 09:53</t>
  </si>
  <si>
    <t>61/75</t>
  </si>
  <si>
    <t>07.08.24, 09:51</t>
  </si>
  <si>
    <t>41/75</t>
  </si>
  <si>
    <t>07.08.24, 09:50</t>
  </si>
  <si>
    <t>07.08.24, 09:49</t>
  </si>
  <si>
    <t>07.08.24, 09:47</t>
  </si>
  <si>
    <t>44/150</t>
  </si>
  <si>
    <t>07.08.24, 09:46</t>
  </si>
  <si>
    <t>07.08.24, 09:45</t>
  </si>
  <si>
    <t>07.08.24, 09:43</t>
  </si>
  <si>
    <t>07.08.24, 09:41</t>
  </si>
  <si>
    <t>07.08.24, 09:40</t>
  </si>
  <si>
    <t>07.08.24, 09:39</t>
  </si>
  <si>
    <t>07.08.24, 09:38</t>
  </si>
  <si>
    <t>34/100</t>
  </si>
  <si>
    <t>07.08.24, 09:36</t>
  </si>
  <si>
    <t>07.08.24, 09:35</t>
  </si>
  <si>
    <t>37/75</t>
  </si>
  <si>
    <t>07.08.24, 09:34</t>
  </si>
  <si>
    <t>07.08.24, 09:33</t>
  </si>
  <si>
    <t>50/100</t>
  </si>
  <si>
    <t>07.08.24, 09:32</t>
  </si>
  <si>
    <t>07.08.24, 09:31</t>
  </si>
  <si>
    <t>07.08.24, 09:30</t>
  </si>
  <si>
    <t>22/225</t>
  </si>
  <si>
    <t>07.08.24, 09:29</t>
  </si>
  <si>
    <t>8/100</t>
  </si>
  <si>
    <t>07.08.24, 09:28</t>
  </si>
  <si>
    <t>07.08.24, 09:26</t>
  </si>
  <si>
    <t>24/75</t>
  </si>
  <si>
    <t>07.08.24, 09:25</t>
  </si>
  <si>
    <t>33/75</t>
  </si>
  <si>
    <t>07.08.24, 09:24</t>
  </si>
  <si>
    <t>19/100</t>
  </si>
  <si>
    <t>58/100</t>
  </si>
  <si>
    <t>07.08.24, 09:23</t>
  </si>
  <si>
    <t>66/150</t>
  </si>
  <si>
    <t>07.08.24, 09:22</t>
  </si>
  <si>
    <t>07.08.24, 09:21</t>
  </si>
  <si>
    <t>07.08.24, 09:20</t>
  </si>
  <si>
    <t>07.08.24, 09:19</t>
  </si>
  <si>
    <t>62/150</t>
  </si>
  <si>
    <t>07.08.24, 09:18</t>
  </si>
  <si>
    <t>49/100</t>
  </si>
  <si>
    <t>07.08.24, 09:17</t>
  </si>
  <si>
    <t>72/75</t>
  </si>
  <si>
    <t>07.08.24, 09:15</t>
  </si>
  <si>
    <t>07.08.24, 09:13</t>
  </si>
  <si>
    <t>07.08.24, 09:12</t>
  </si>
  <si>
    <t>20/150</t>
  </si>
  <si>
    <t>07.08.24, 09:11</t>
  </si>
  <si>
    <t>07.08.24, 09:10</t>
  </si>
  <si>
    <t>5/100</t>
  </si>
  <si>
    <t>07.08.24, 09:09</t>
  </si>
  <si>
    <t>11|-7</t>
  </si>
  <si>
    <t>31/75</t>
  </si>
  <si>
    <t>07.08.24, 09:07</t>
  </si>
  <si>
    <t>07.08.24, 09:01</t>
  </si>
  <si>
    <t>57/100</t>
  </si>
  <si>
    <t>49/150</t>
  </si>
  <si>
    <t>07.08.24, 08:44</t>
  </si>
  <si>
    <t>129/150</t>
  </si>
  <si>
    <t>07.08.24, 08:43</t>
  </si>
  <si>
    <t>07.08.24, 08:42</t>
  </si>
  <si>
    <t>07.08.24, 08:41</t>
  </si>
  <si>
    <t>07.08.24, 08:40</t>
  </si>
  <si>
    <t>161/225</t>
  </si>
  <si>
    <t>07.08.24, 08:34</t>
  </si>
  <si>
    <t>07.08.24, 08:32</t>
  </si>
  <si>
    <t>45/75</t>
  </si>
  <si>
    <t>07.08.24, 08:31</t>
  </si>
  <si>
    <t>07.08.24, 08:30</t>
  </si>
  <si>
    <t>24/150</t>
  </si>
  <si>
    <t>07.08.24, 08:28</t>
  </si>
  <si>
    <t>07.08.24, 08:27</t>
  </si>
  <si>
    <t>07.08.24, 08:26</t>
  </si>
  <si>
    <t>57/75</t>
  </si>
  <si>
    <t>07.08.24, 08:24</t>
  </si>
  <si>
    <t>42/75</t>
  </si>
  <si>
    <t>07.08.24, 08:23</t>
  </si>
  <si>
    <t>07.08.24, 08:22</t>
  </si>
  <si>
    <t>07.08.24, 08:21</t>
  </si>
  <si>
    <t>07.08.24, 08:18</t>
  </si>
  <si>
    <t>07.08.24, 08:17</t>
  </si>
  <si>
    <t>07.08.24, 08:16</t>
  </si>
  <si>
    <t>07.08.24, 08:15</t>
  </si>
  <si>
    <t>07.08.24, 08:14</t>
  </si>
  <si>
    <t>5/150</t>
  </si>
  <si>
    <t>07.08.24, 08:13</t>
  </si>
  <si>
    <t>07.08.24, 08:12</t>
  </si>
  <si>
    <t>17/150</t>
  </si>
  <si>
    <t>07.08.24, 08:11</t>
  </si>
  <si>
    <t>18/150</t>
  </si>
  <si>
    <t>07.08.24, 08:10</t>
  </si>
  <si>
    <t>46/75</t>
  </si>
  <si>
    <t>07.08.24, 08:09</t>
  </si>
  <si>
    <t>94/150</t>
  </si>
  <si>
    <t>84/150</t>
  </si>
  <si>
    <t>07.08.24, 08:07</t>
  </si>
  <si>
    <t>55/150</t>
  </si>
  <si>
    <t>07.08.24, 08:06</t>
  </si>
  <si>
    <t>78/150</t>
  </si>
  <si>
    <t>102/150</t>
  </si>
  <si>
    <t>07.08.24, 08:05</t>
  </si>
  <si>
    <t>31/150</t>
  </si>
  <si>
    <t>98/100</t>
  </si>
  <si>
    <t>07.08.24, 08:04</t>
  </si>
  <si>
    <t>34/150</t>
  </si>
  <si>
    <t>07.08.24, 08:03</t>
  </si>
  <si>
    <t>64/150</t>
  </si>
  <si>
    <t>07.08.24, 08:02</t>
  </si>
  <si>
    <t>07.08.24, 08:01</t>
  </si>
  <si>
    <t>38/150</t>
  </si>
  <si>
    <t>07.08.24, 08:00</t>
  </si>
  <si>
    <t>07.08.24, 07:59</t>
  </si>
  <si>
    <t>07.08.24, 07:58</t>
  </si>
  <si>
    <t>07.08.24, 07:56</t>
  </si>
  <si>
    <t>72/150</t>
  </si>
  <si>
    <t>07.08.24, 07:54</t>
  </si>
  <si>
    <t>21/150</t>
  </si>
  <si>
    <t>07.08.24, 07:53</t>
  </si>
  <si>
    <t>69/150</t>
  </si>
  <si>
    <t>66/75</t>
  </si>
  <si>
    <t>07.08.24, 07:51</t>
  </si>
  <si>
    <t>31/225</t>
  </si>
  <si>
    <t>07.08.24, 07:50</t>
  </si>
  <si>
    <t>18/100</t>
  </si>
  <si>
    <t>07.08.24, 07:49</t>
  </si>
  <si>
    <t>07.08.24, 07:48</t>
  </si>
  <si>
    <t>07.08.24, 07:47</t>
  </si>
  <si>
    <t>07.08.24, 07:45</t>
  </si>
  <si>
    <t>07.08.24, 07:44</t>
  </si>
  <si>
    <t>74/150</t>
  </si>
  <si>
    <t>07.08.24, 07:43</t>
  </si>
  <si>
    <t>07.08.24, 07:42</t>
  </si>
  <si>
    <t>07.08.24, 07:41</t>
  </si>
  <si>
    <t>35/100</t>
  </si>
  <si>
    <t>07.08.24, 07:32</t>
  </si>
  <si>
    <t>07.08.24, 07:31</t>
  </si>
  <si>
    <t>58/75</t>
  </si>
  <si>
    <t>07.08.24, 07:30</t>
  </si>
  <si>
    <t>07.08.24, 07:29</t>
  </si>
  <si>
    <t>07.08.24, 07:27</t>
  </si>
  <si>
    <t>63/150</t>
  </si>
  <si>
    <t>07.08.24, 07:26</t>
  </si>
  <si>
    <t>07.08.24, 07:25</t>
  </si>
  <si>
    <t>07.08.24, 07:24</t>
  </si>
  <si>
    <t>07.08.24, 07:18</t>
  </si>
  <si>
    <t>07.08.24, 07:10</t>
  </si>
  <si>
    <t>07.08.24, 07:08</t>
  </si>
  <si>
    <t>07.08.24, 07:07</t>
  </si>
  <si>
    <t>07.08.24, 07:06</t>
  </si>
  <si>
    <t>20/675</t>
  </si>
  <si>
    <t>07.08.24, 07:04</t>
  </si>
  <si>
    <t>07.08.24, 07:02</t>
  </si>
  <si>
    <t>07.08.24, 07:01</t>
  </si>
  <si>
    <t>07.08.24, 07:00</t>
  </si>
  <si>
    <t>44/100</t>
  </si>
  <si>
    <t>07.08.24, 06:58</t>
  </si>
  <si>
    <t>07.08.24, 06:57</t>
  </si>
  <si>
    <t>07.08.24, 06:56</t>
  </si>
  <si>
    <t>07.08.24, 06:55</t>
  </si>
  <si>
    <t>17/100</t>
  </si>
  <si>
    <t>07.08.24, 06:54</t>
  </si>
  <si>
    <t>07.08.24, 06:53</t>
  </si>
  <si>
    <t>07.08.24, 06:52</t>
  </si>
  <si>
    <t>07.08.24, 06:51</t>
  </si>
  <si>
    <t>07.08.24, 06:50</t>
  </si>
  <si>
    <t>07.08.24, 06:48</t>
  </si>
  <si>
    <t>07.08.24, 06:47</t>
  </si>
  <si>
    <t>07.08.24, 06:46</t>
  </si>
  <si>
    <t>85/100</t>
  </si>
  <si>
    <t>07.08.24, 06:45</t>
  </si>
  <si>
    <t>07.08.24, 06:44</t>
  </si>
  <si>
    <t>07.08.24, 06:43</t>
  </si>
  <si>
    <t>07.08.24, 06:42</t>
  </si>
  <si>
    <t>07.08.24, 06:41</t>
  </si>
  <si>
    <t>71/100</t>
  </si>
  <si>
    <t>07.08.24, 06:40</t>
  </si>
  <si>
    <t>07.08.24, 06:39</t>
  </si>
  <si>
    <t>07.08.24, 06:37</t>
  </si>
  <si>
    <t>07.08.24, 06:35</t>
  </si>
  <si>
    <t>07.08.24, 06:34</t>
  </si>
  <si>
    <t>07.08.24, 06:33</t>
  </si>
  <si>
    <t>07.08.24, 06:32</t>
  </si>
  <si>
    <t>07.08.24, 06:31</t>
  </si>
  <si>
    <t>07.08.24, 06:29</t>
  </si>
  <si>
    <t>9/225</t>
  </si>
  <si>
    <t>07.08.24, 06:28</t>
  </si>
  <si>
    <t>07.08.24, 06:27</t>
  </si>
  <si>
    <t>74/225</t>
  </si>
  <si>
    <t>07.08.24, 06:25</t>
  </si>
  <si>
    <t>54/100</t>
  </si>
  <si>
    <t>07.08.24, 06:23</t>
  </si>
  <si>
    <t>07.08.24, 06:22</t>
  </si>
  <si>
    <t>07.08.24, 06:21</t>
  </si>
  <si>
    <t>07.08.24, 06:20</t>
  </si>
  <si>
    <t>07.08.24, 06:13</t>
  </si>
  <si>
    <t>59/150</t>
  </si>
  <si>
    <t>07.08.24, 06:11</t>
  </si>
  <si>
    <t>43/225</t>
  </si>
  <si>
    <t>07.08.24, 06:08</t>
  </si>
  <si>
    <t>21/225</t>
  </si>
  <si>
    <t>07.08.24, 06:05</t>
  </si>
  <si>
    <t>65/225</t>
  </si>
  <si>
    <t>07.08.24, 06:04</t>
  </si>
  <si>
    <t>65/150</t>
  </si>
  <si>
    <t>07.08.24, 06:02</t>
  </si>
  <si>
    <t>07.08.24, 06:00</t>
  </si>
  <si>
    <t>07.08.24, 05:59</t>
  </si>
  <si>
    <t>07.08.24, 05:54</t>
  </si>
  <si>
    <t>32/300</t>
  </si>
  <si>
    <t>07.08.24, 05:53</t>
  </si>
  <si>
    <t>07.08.24, 05:52</t>
  </si>
  <si>
    <t>137/150</t>
  </si>
  <si>
    <t>07.08.24, 05:51</t>
  </si>
  <si>
    <t>07.08.24, 05:45</t>
  </si>
  <si>
    <t>07.08.24, 05:44</t>
  </si>
  <si>
    <t>96/150</t>
  </si>
  <si>
    <t>07.08.24, 05:43</t>
  </si>
  <si>
    <t>07.08.24, 05:42</t>
  </si>
  <si>
    <t>109/150</t>
  </si>
  <si>
    <t>07.08.24, 05:37</t>
  </si>
  <si>
    <t>89/150</t>
  </si>
  <si>
    <t>07.08.24, 05:36</t>
  </si>
  <si>
    <t>07.08.24, 05:35</t>
  </si>
  <si>
    <t>83/150</t>
  </si>
  <si>
    <t>07.08.24, 05:34</t>
  </si>
  <si>
    <t>07.08.24, 05:31</t>
  </si>
  <si>
    <t>07.08.24, 05:26</t>
  </si>
  <si>
    <t>99/150</t>
  </si>
  <si>
    <t>07.08.24, 05:25</t>
  </si>
  <si>
    <t>07.08.24, 05:24</t>
  </si>
  <si>
    <t>07.08.24, 05:23</t>
  </si>
  <si>
    <t>07.08.24, 05:18</t>
  </si>
  <si>
    <t>07.08.24, 05:17</t>
  </si>
  <si>
    <t>07.08.24, 05:13</t>
  </si>
  <si>
    <t>07.08.24, 05:12</t>
  </si>
  <si>
    <t>07.08.24, 05:11</t>
  </si>
  <si>
    <t>07.08.24, 05:10</t>
  </si>
  <si>
    <t>07.08.24, 05:08</t>
  </si>
  <si>
    <t>07.08.24, 05:05</t>
  </si>
  <si>
    <t>07.08.24, 05:04</t>
  </si>
  <si>
    <t>29/150</t>
  </si>
  <si>
    <t>07.08.24, 05:03</t>
  </si>
  <si>
    <t>07.08.24, 05:02</t>
  </si>
  <si>
    <t>07.08.24, 05:01</t>
  </si>
  <si>
    <t>75/150</t>
  </si>
  <si>
    <t>07.08.24, 05:00</t>
  </si>
  <si>
    <t>07.08.24, 04:59</t>
  </si>
  <si>
    <t>47/150</t>
  </si>
  <si>
    <t>07.08.24, 04:58</t>
  </si>
  <si>
    <t>07.08.24, 04:57</t>
  </si>
  <si>
    <t>07.08.24, 04:56</t>
  </si>
  <si>
    <t>71/75</t>
  </si>
  <si>
    <t>07.08.24, 04:55</t>
  </si>
  <si>
    <t>07.08.24, 04:54</t>
  </si>
  <si>
    <t>07.08.24, 04:51</t>
  </si>
  <si>
    <t>07.08.24, 04:49</t>
  </si>
  <si>
    <t>40/150</t>
  </si>
  <si>
    <t>07.08.24, 04:47</t>
  </si>
  <si>
    <t>07.08.24, 04:46</t>
  </si>
  <si>
    <t>47/100</t>
  </si>
  <si>
    <t>07.08.24, 04:45</t>
  </si>
  <si>
    <t>07.08.24, 04:44</t>
  </si>
  <si>
    <t>48/75</t>
  </si>
  <si>
    <t>07.08.24, 04:43</t>
  </si>
  <si>
    <t>07.08.24, 04:41</t>
  </si>
  <si>
    <t>07.08.24, 04:40</t>
  </si>
  <si>
    <t>113/150</t>
  </si>
  <si>
    <t>07.08.24, 04:39</t>
  </si>
  <si>
    <t>07.08.24, 04:38</t>
  </si>
  <si>
    <t>07.08.24, 04:36</t>
  </si>
  <si>
    <t>07.08.24, 04:35</t>
  </si>
  <si>
    <t>07.08.24, 04:34</t>
  </si>
  <si>
    <t>74/75</t>
  </si>
  <si>
    <t>07.08.24, 04:33</t>
  </si>
  <si>
    <t>36/150</t>
  </si>
  <si>
    <t>07.08.24, 04:32</t>
  </si>
  <si>
    <t>07.08.24, 04:31</t>
  </si>
  <si>
    <t>60/150</t>
  </si>
  <si>
    <t>07.08.24, 04:30</t>
  </si>
  <si>
    <t>07.08.24, 04:29</t>
  </si>
  <si>
    <t>07.08.24, 04:22</t>
  </si>
  <si>
    <t>42/150</t>
  </si>
  <si>
    <t>07.08.24, 04:21</t>
  </si>
  <si>
    <t>108/150</t>
  </si>
  <si>
    <t>07.08.24, 04:20</t>
  </si>
  <si>
    <t>77/150</t>
  </si>
  <si>
    <t>07.08.24, 04:19</t>
  </si>
  <si>
    <t>07.08.24, 04:18</t>
  </si>
  <si>
    <t>43/150</t>
  </si>
  <si>
    <t>07.08.24, 04:17</t>
  </si>
  <si>
    <t>07.08.24, 04:16</t>
  </si>
  <si>
    <t>07.08.24, 04:15</t>
  </si>
  <si>
    <t>27/150</t>
  </si>
  <si>
    <t>07.08.24, 04:14</t>
  </si>
  <si>
    <t>07.08.24, 04:13</t>
  </si>
  <si>
    <t>07.08.24, 04:12</t>
  </si>
  <si>
    <t>114/150</t>
  </si>
  <si>
    <t>07.08.24, 04:09</t>
  </si>
  <si>
    <t>07.08.24, 04:08</t>
  </si>
  <si>
    <t>07.08.24, 04:07</t>
  </si>
  <si>
    <t>07.08.24, 04:06</t>
  </si>
  <si>
    <t>07.08.24, 04:05</t>
  </si>
  <si>
    <t>120/150</t>
  </si>
  <si>
    <t>117/150</t>
  </si>
  <si>
    <t>07.08.24, 04:04</t>
  </si>
  <si>
    <t>07.08.24, 04:03</t>
  </si>
  <si>
    <t>07.08.24, 04:02</t>
  </si>
  <si>
    <t>60/100</t>
  </si>
  <si>
    <t>07.08.24, 04:01</t>
  </si>
  <si>
    <t>07.08.24, 04:00</t>
  </si>
  <si>
    <t>30/100</t>
  </si>
  <si>
    <t>07.08.24, 03:58</t>
  </si>
  <si>
    <t>60/75</t>
  </si>
  <si>
    <t>07.08.24, 03:57</t>
  </si>
  <si>
    <t>118/150</t>
  </si>
  <si>
    <t>148/150</t>
  </si>
  <si>
    <t>07.08.24, 03:56</t>
  </si>
  <si>
    <t>40/100</t>
  </si>
  <si>
    <t>07.08.24, 03:55</t>
  </si>
  <si>
    <t>95/150</t>
  </si>
  <si>
    <t>07.08.24, 03:54</t>
  </si>
  <si>
    <t>07.08.24, 03:53</t>
  </si>
  <si>
    <t>90/150</t>
  </si>
  <si>
    <t>07.08.24, 03:52</t>
  </si>
  <si>
    <t>07.08.24, 03:50</t>
  </si>
  <si>
    <t>07.08.24, 03:48</t>
  </si>
  <si>
    <t>07.08.24, 03:46</t>
  </si>
  <si>
    <t>07.08.24, 03:45</t>
  </si>
  <si>
    <t>91/150</t>
  </si>
  <si>
    <t>07.08.24, 03:43</t>
  </si>
  <si>
    <t>38/100</t>
  </si>
  <si>
    <t>07.08.24, 03:42</t>
  </si>
  <si>
    <t>29/100</t>
  </si>
  <si>
    <t>07.08.24, 03:41</t>
  </si>
  <si>
    <t>87/150</t>
  </si>
  <si>
    <t>07.08.24, 03:40</t>
  </si>
  <si>
    <t>56/100</t>
  </si>
  <si>
    <t>07.08.24, 03:39</t>
  </si>
  <si>
    <t>07.08.24, 03:37</t>
  </si>
  <si>
    <t>07.08.24, 03:36</t>
  </si>
  <si>
    <t>07.08.24, 03:34</t>
  </si>
  <si>
    <t>07.08.24, 03:08</t>
  </si>
  <si>
    <t>07.08.24, 03:07</t>
  </si>
  <si>
    <t>07.08.24, 03:06</t>
  </si>
  <si>
    <t>07.08.24, 03:04</t>
  </si>
  <si>
    <t>07.08.24, 03:03</t>
  </si>
  <si>
    <t>07.08.24, 03:02</t>
  </si>
  <si>
    <t>07.08.24, 03:00</t>
  </si>
  <si>
    <t>07.08.24, 02:59</t>
  </si>
  <si>
    <t>07.08.24, 02:58</t>
  </si>
  <si>
    <t>07.08.24, 02:56</t>
  </si>
  <si>
    <t>07.08.24, 02:55</t>
  </si>
  <si>
    <t>07.08.24, 02:54</t>
  </si>
  <si>
    <t>07.08.24, 02:53</t>
  </si>
  <si>
    <t>07.08.24, 02:50</t>
  </si>
  <si>
    <t>07.08.24, 02:49</t>
  </si>
  <si>
    <t>33/100</t>
  </si>
  <si>
    <t>07.08.24, 02:48</t>
  </si>
  <si>
    <t>07.08.24, 02:47</t>
  </si>
  <si>
    <t>07.08.24, 02:46</t>
  </si>
  <si>
    <t>07.08.24, 02:45</t>
  </si>
  <si>
    <t>07.08.24, 02:44</t>
  </si>
  <si>
    <t>07.08.24, 02:43</t>
  </si>
  <si>
    <t>07.08.24, 02:42</t>
  </si>
  <si>
    <t>07.08.24, 02:40</t>
  </si>
  <si>
    <t>07.08.24, 02:39</t>
  </si>
  <si>
    <t>07.08.24, 02:38</t>
  </si>
  <si>
    <t>07.08.24, 02:37</t>
  </si>
  <si>
    <t>07.08.24, 02:36</t>
  </si>
  <si>
    <t>07.08.24, 02:35</t>
  </si>
  <si>
    <t>07.08.24, 02:34</t>
  </si>
  <si>
    <t>07.08.24, 02:33</t>
  </si>
  <si>
    <t>07.08.24, 02:31</t>
  </si>
  <si>
    <t>07.08.24, 02:29</t>
  </si>
  <si>
    <t>07.08.24, 02:28</t>
  </si>
  <si>
    <t>69/75</t>
  </si>
  <si>
    <t>07.08.24, 02:27</t>
  </si>
  <si>
    <t>07.08.24, 02:26</t>
  </si>
  <si>
    <t>07.08.24, 02:25</t>
  </si>
  <si>
    <t>07.08.24, 02:24</t>
  </si>
  <si>
    <t>07.08.24, 02:22</t>
  </si>
  <si>
    <t>07.08.24, 02:21</t>
  </si>
  <si>
    <t>51/75</t>
  </si>
  <si>
    <t>07.08.24, 02:20</t>
  </si>
  <si>
    <t>13/100</t>
  </si>
  <si>
    <t>07.08.24, 02:19</t>
  </si>
  <si>
    <t>07.08.24, 02:17</t>
  </si>
  <si>
    <t>68/75</t>
  </si>
  <si>
    <t>Small Standard</t>
  </si>
  <si>
    <t>07.08.24, 02:15</t>
  </si>
  <si>
    <t>07.08.24, 02:14</t>
  </si>
  <si>
    <t>07.08.24, 02:13</t>
  </si>
  <si>
    <t>07.08.24, 02:12</t>
  </si>
  <si>
    <t>07.08.24, 02:11</t>
  </si>
  <si>
    <t>07.08.24, 02:10</t>
  </si>
  <si>
    <t>07.08.24, 02:09</t>
  </si>
  <si>
    <t>07.08.24, 02:08</t>
  </si>
  <si>
    <t>07.08.24, 02:06</t>
  </si>
  <si>
    <t>07.08.24, 02:05</t>
  </si>
  <si>
    <t>07.08.24, 02:03</t>
  </si>
  <si>
    <t>07.08.24, 02:02</t>
  </si>
  <si>
    <t>07.08.24, 02:01</t>
  </si>
  <si>
    <t>07.08.24, 01:56</t>
  </si>
  <si>
    <t>07.08.24, 01:55</t>
  </si>
  <si>
    <t>07.08.24, 01:54</t>
  </si>
  <si>
    <t>07.08.24, 01:53</t>
  </si>
  <si>
    <t>07.08.24, 01:49</t>
  </si>
  <si>
    <t>07.08.24, 01:47</t>
  </si>
  <si>
    <t>07.08.24, 01:45</t>
  </si>
  <si>
    <t>07.08.24, 01:44</t>
  </si>
  <si>
    <t>07.08.24, 01:43</t>
  </si>
  <si>
    <t>07.08.24, 01:41</t>
  </si>
  <si>
    <t>07.08.24, 01:36</t>
  </si>
  <si>
    <t>07.08.24, 01:35</t>
  </si>
  <si>
    <t>07.08.24, 01:34</t>
  </si>
  <si>
    <t>07.08.24, 01:33</t>
  </si>
  <si>
    <t>07.08.24, 01:32</t>
  </si>
  <si>
    <t>07.08.24, 01:31</t>
  </si>
  <si>
    <t>73/75</t>
  </si>
  <si>
    <t>07.08.24, 01:30</t>
  </si>
  <si>
    <t>67/75</t>
  </si>
  <si>
    <t>07.08.24, 01:27</t>
  </si>
  <si>
    <t>07.08.24, 01:26</t>
  </si>
  <si>
    <t>07.08.24, 01:25</t>
  </si>
  <si>
    <t>07.08.24, 01:24</t>
  </si>
  <si>
    <t>-10|-31</t>
  </si>
  <si>
    <t>06.08.24, 20:05</t>
  </si>
  <si>
    <t>-10|-28</t>
  </si>
  <si>
    <t>06.08.24, 20:04</t>
  </si>
  <si>
    <t>-10|-27</t>
  </si>
  <si>
    <t>-9|-28</t>
  </si>
  <si>
    <t>06.08.24, 20:00</t>
  </si>
  <si>
    <t>-8|-24</t>
  </si>
  <si>
    <t>06.08.24, 19:51</t>
  </si>
  <si>
    <t>-8|-25</t>
  </si>
  <si>
    <t>-8|-26</t>
  </si>
  <si>
    <t>06.08.24, 19:50</t>
  </si>
  <si>
    <t>-7|-33</t>
  </si>
  <si>
    <t>-7|-31</t>
  </si>
  <si>
    <t>06.08.24, 19:43</t>
  </si>
  <si>
    <t>-7|-30</t>
  </si>
  <si>
    <t>06.08.24, 19:42</t>
  </si>
  <si>
    <t>-4|-17</t>
  </si>
  <si>
    <t>06.08.24, 19:40</t>
  </si>
  <si>
    <t>-5|-26</t>
  </si>
  <si>
    <t>06.08.24, 19:34</t>
  </si>
  <si>
    <t>-3|-19</t>
  </si>
  <si>
    <t>06.08.24, 19:33</t>
  </si>
  <si>
    <t>-2|-35</t>
  </si>
  <si>
    <t>06.08.24, 19:29</t>
  </si>
  <si>
    <t>24|-13</t>
  </si>
  <si>
    <t>06.08.24, 19:27</t>
  </si>
  <si>
    <t>06.08.24, 19:19</t>
  </si>
  <si>
    <t>06.08.24, 19:17</t>
  </si>
  <si>
    <t>22|-13</t>
  </si>
  <si>
    <t>06.08.24, 19:16</t>
  </si>
  <si>
    <t>20|-13</t>
  </si>
  <si>
    <t>06.08.24, 19:13</t>
  </si>
  <si>
    <t>06.08.24, 19:10</t>
  </si>
  <si>
    <t>06.08.24, 19:09</t>
  </si>
  <si>
    <t>06.08.24, 19:04</t>
  </si>
  <si>
    <t>15/150</t>
  </si>
  <si>
    <t>06.08.24, 19:02</t>
  </si>
  <si>
    <t>06.08.24, 19:01</t>
  </si>
  <si>
    <t>06.08.24, 18:58</t>
  </si>
  <si>
    <t>06.08.24, 18:57</t>
  </si>
  <si>
    <t>06.08.24, 18:55</t>
  </si>
  <si>
    <t>06.08.24, 18:53</t>
  </si>
  <si>
    <t>9/150</t>
  </si>
  <si>
    <t>06.08.24, 18:51</t>
  </si>
  <si>
    <t>06.08.24, 18:50</t>
  </si>
  <si>
    <t>06.08.24, 18:48</t>
  </si>
  <si>
    <t>06.08.24, 18:44</t>
  </si>
  <si>
    <t>06.08.24, 18:43</t>
  </si>
  <si>
    <t>06.08.24, 18:41</t>
  </si>
  <si>
    <t>06.08.24, 18:40</t>
  </si>
  <si>
    <t>06.08.24, 18:39</t>
  </si>
  <si>
    <t>06.08.24, 18:38</t>
  </si>
  <si>
    <t>06.08.24, 18:37</t>
  </si>
  <si>
    <t>06.08.24, 18:32</t>
  </si>
  <si>
    <t>06.08.24, 18:31</t>
  </si>
  <si>
    <t>06.08.24, 18:30</t>
  </si>
  <si>
    <t>06.08.24, 18:29</t>
  </si>
  <si>
    <t>06.08.24, 18:28</t>
  </si>
  <si>
    <t>06.08.24, 18:26</t>
  </si>
  <si>
    <t>06.08.24, 18:21</t>
  </si>
  <si>
    <t>06.08.24, 18:20</t>
  </si>
  <si>
    <t>06.08.24, 18:19</t>
  </si>
  <si>
    <t>06.08.24, 18:18</t>
  </si>
  <si>
    <t>06.08.24, 18:17</t>
  </si>
  <si>
    <t>06.08.24, 18:16</t>
  </si>
  <si>
    <t>06.08.24, 18:15</t>
  </si>
  <si>
    <t>06.08.24, 18:14</t>
  </si>
  <si>
    <t>06.08.24, 18:13</t>
  </si>
  <si>
    <t>06.08.24, 18:10</t>
  </si>
  <si>
    <t>06.08.24, 18:09</t>
  </si>
  <si>
    <t>06.08.24, 18:07</t>
  </si>
  <si>
    <t>06.08.24, 18:05</t>
  </si>
  <si>
    <t>30/150</t>
  </si>
  <si>
    <t>06.08.24, 18:04</t>
  </si>
  <si>
    <t>06.08.24, 18:03</t>
  </si>
  <si>
    <t>06.08.24, 18:02</t>
  </si>
  <si>
    <t>06.08.24, 17:58</t>
  </si>
  <si>
    <t>06.08.24, 17:57</t>
  </si>
  <si>
    <t>06.08.24, 17:56</t>
  </si>
  <si>
    <t>06.08.24, 17:55</t>
  </si>
  <si>
    <t>06.08.24, 17:54</t>
  </si>
  <si>
    <t>06.08.24, 17:53</t>
  </si>
  <si>
    <t>06.08.24, 17:51</t>
  </si>
  <si>
    <t>06.08.24, 17:50</t>
  </si>
  <si>
    <t>06.08.24, 17:49</t>
  </si>
  <si>
    <t>06.08.24, 17:48</t>
  </si>
  <si>
    <t>7/150</t>
  </si>
  <si>
    <t>06.08.24, 17:47</t>
  </si>
  <si>
    <t>06.08.24, 17:46</t>
  </si>
  <si>
    <t>06.08.24, 17:45</t>
  </si>
  <si>
    <t>06.08.24, 17:42</t>
  </si>
  <si>
    <t>06.08.24, 17:41</t>
  </si>
  <si>
    <t>30/75</t>
  </si>
  <si>
    <t>06.08.24, 17:40</t>
  </si>
  <si>
    <t>06.08.24, 17:39</t>
  </si>
  <si>
    <t>06.08.24, 17:38</t>
  </si>
  <si>
    <t>06.08.24, 17:37</t>
  </si>
  <si>
    <t>06.08.24, 17:35</t>
  </si>
  <si>
    <t>06.08.24, 17:34</t>
  </si>
  <si>
    <t>06.08.24, 17:30</t>
  </si>
  <si>
    <t>54/75</t>
  </si>
  <si>
    <t>06.08.24, 17:29</t>
  </si>
  <si>
    <t>06.08.24, 17:26</t>
  </si>
  <si>
    <t>06.08.24, 17:25</t>
  </si>
  <si>
    <t>06.08.24, 17:22</t>
  </si>
  <si>
    <t>06.08.24, 17:19</t>
  </si>
  <si>
    <t>06.08.24, 17:17</t>
  </si>
  <si>
    <t>06.08.24, 17:16</t>
  </si>
  <si>
    <t>06.08.24, 17:14</t>
  </si>
  <si>
    <t>14/150</t>
  </si>
  <si>
    <t>06.08.24, 17:13</t>
  </si>
  <si>
    <t>06.08.24, 17:12</t>
  </si>
  <si>
    <t>06.08.24, 17:11</t>
  </si>
  <si>
    <t>06.08.24, 17:09</t>
  </si>
  <si>
    <t>06.08.24, 17:07</t>
  </si>
  <si>
    <t>06.08.24, 17:05</t>
  </si>
  <si>
    <t>06.08.24, 17:04</t>
  </si>
  <si>
    <t>46/150</t>
  </si>
  <si>
    <t>06.08.24, 17:02</t>
  </si>
  <si>
    <t>06.08.24, 17:01</t>
  </si>
  <si>
    <t>06.08.24, 17:00</t>
  </si>
  <si>
    <t>06.08.24, 16:59</t>
  </si>
  <si>
    <t>06.08.24, 16:58</t>
  </si>
  <si>
    <t>06.08.24, 16:56</t>
  </si>
  <si>
    <t>06.08.24, 16:55</t>
  </si>
  <si>
    <t>06.08.24, 16:54</t>
  </si>
  <si>
    <t>06.08.24, 16:53</t>
  </si>
  <si>
    <t>06.08.24, 16:51</t>
  </si>
  <si>
    <t>06.08.24, 16:50</t>
  </si>
  <si>
    <t>06.08.24, 16:49</t>
  </si>
  <si>
    <t>97/150</t>
  </si>
  <si>
    <t>06.08.24, 16:48</t>
  </si>
  <si>
    <t>06.08.24, 16:47</t>
  </si>
  <si>
    <t>06.08.24, 16:46</t>
  </si>
  <si>
    <t>06.08.24, 16:45</t>
  </si>
  <si>
    <t>06.08.24, 16:43</t>
  </si>
  <si>
    <t>06.08.24, 16:42</t>
  </si>
  <si>
    <t>06.08.24, 16:41</t>
  </si>
  <si>
    <t>70/100</t>
  </si>
  <si>
    <t>06.08.24, 16:40</t>
  </si>
  <si>
    <t>06.08.24, 16:37</t>
  </si>
  <si>
    <t>06.08.24, 16:36</t>
  </si>
  <si>
    <t>06.08.24, 16:35</t>
  </si>
  <si>
    <t>06.08.24, 16:34</t>
  </si>
  <si>
    <t>06.08.24, 16:33</t>
  </si>
  <si>
    <t>06.08.24, 16:32</t>
  </si>
  <si>
    <t>06.08.24, 16:31</t>
  </si>
  <si>
    <t>45/100</t>
  </si>
  <si>
    <t>06.08.24, 16:30</t>
  </si>
  <si>
    <t>41/100</t>
  </si>
  <si>
    <t>06.08.24, 16:29</t>
  </si>
  <si>
    <t>06.08.24, 16:26</t>
  </si>
  <si>
    <t>06.08.24, 16:25</t>
  </si>
  <si>
    <t>24/100</t>
  </si>
  <si>
    <t>33/150</t>
  </si>
  <si>
    <t>132/150</t>
  </si>
  <si>
    <t>06.08.24, 16:23</t>
  </si>
  <si>
    <t>06.08.24, 16:22</t>
  </si>
  <si>
    <t>06.08.24, 16:21</t>
  </si>
  <si>
    <t>53/100</t>
  </si>
  <si>
    <t>06.08.24, 16:19</t>
  </si>
  <si>
    <t>06.08.24, 16:18</t>
  </si>
  <si>
    <t>06.08.24, 16:17</t>
  </si>
  <si>
    <t>06.08.24, 16:16</t>
  </si>
  <si>
    <t>06.08.24, 16:14</t>
  </si>
  <si>
    <t>06.08.24, 16:12</t>
  </si>
  <si>
    <t>06.08.24, 16:11</t>
  </si>
  <si>
    <t>06.08.24, 16:10</t>
  </si>
  <si>
    <t>06.08.24, 16:09</t>
  </si>
  <si>
    <t>25/100</t>
  </si>
  <si>
    <t>06.08.24, 16:08</t>
  </si>
  <si>
    <t>06.08.24, 16:05</t>
  </si>
  <si>
    <t>06.08.24, 16:04</t>
  </si>
  <si>
    <t>06.08.24, 16:03</t>
  </si>
  <si>
    <t>06.08.24, 16:02</t>
  </si>
  <si>
    <t>06.08.24, 16:01</t>
  </si>
  <si>
    <t>06.08.24, 15:58</t>
  </si>
  <si>
    <t>06.08.24, 15:52</t>
  </si>
  <si>
    <t>4/150</t>
  </si>
  <si>
    <t>06.08.24, 15:51</t>
  </si>
  <si>
    <t>06.08.24, 15:44</t>
  </si>
  <si>
    <t>06.08.24, 15:41</t>
  </si>
  <si>
    <t>06.08.24, 15:35</t>
  </si>
  <si>
    <t>06.08.24, 15:33</t>
  </si>
  <si>
    <t>06.08.24, 15:27</t>
  </si>
  <si>
    <t>06.08.24, 15:25</t>
  </si>
  <si>
    <t>06.08.24, 15:24</t>
  </si>
  <si>
    <t>06.08.24, 15:23</t>
  </si>
  <si>
    <t>06.08.24, 15:21</t>
  </si>
  <si>
    <t>06.08.24, 15:15</t>
  </si>
  <si>
    <t>06.08.24, 15:14</t>
  </si>
  <si>
    <t>06.08.24, 15:12</t>
  </si>
  <si>
    <t>67/150</t>
  </si>
  <si>
    <t>06.08.24, 15:10</t>
  </si>
  <si>
    <t>06.08.24, 15:07</t>
  </si>
  <si>
    <t>06.08.24, 15:05</t>
  </si>
  <si>
    <t>06.08.24, 15:04</t>
  </si>
  <si>
    <t>06.08.24, 15:03</t>
  </si>
  <si>
    <t>44/75</t>
  </si>
  <si>
    <t>06.08.24, 15:01</t>
  </si>
  <si>
    <t>97/100</t>
  </si>
  <si>
    <t>06.08.24, 15:00</t>
  </si>
  <si>
    <t>61/100</t>
  </si>
  <si>
    <t>06.08.24, 14:59</t>
  </si>
  <si>
    <t>06.08.24, 14:58</t>
  </si>
  <si>
    <t>06.08.24, 14:55</t>
  </si>
  <si>
    <t>06.08.24, 14:54</t>
  </si>
  <si>
    <t>53/75</t>
  </si>
  <si>
    <t>31/100</t>
  </si>
  <si>
    <t>1/150</t>
  </si>
  <si>
    <t>06.08.24, 14:53</t>
  </si>
  <si>
    <t>06.08.24, 14:52</t>
  </si>
  <si>
    <t>06.08.24, 14:51</t>
  </si>
  <si>
    <t>06.08.24, 14:50</t>
  </si>
  <si>
    <t>79/150</t>
  </si>
  <si>
    <t>46/100</t>
  </si>
  <si>
    <t>06.08.24, 14:48</t>
  </si>
  <si>
    <t>21|-26</t>
  </si>
  <si>
    <t>06.08.24, 14:47</t>
  </si>
  <si>
    <t>06.08.24, 14:46</t>
  </si>
  <si>
    <t>06.08.24, 14:45</t>
  </si>
  <si>
    <t>06.08.24, 14:44</t>
  </si>
  <si>
    <t>06.08.24, 14:43</t>
  </si>
  <si>
    <t>06.08.24, 14:41</t>
  </si>
  <si>
    <t>06.08.24, 14:40</t>
  </si>
  <si>
    <t>06.08.24, 14:39</t>
  </si>
  <si>
    <t>06.08.24, 14:38</t>
  </si>
  <si>
    <t>145/150</t>
  </si>
  <si>
    <t>06.08.24, 14:37</t>
  </si>
  <si>
    <t>06.08.24, 14:35</t>
  </si>
  <si>
    <t>06.08.24, 14:32</t>
  </si>
  <si>
    <t>06.08.24, 14:29</t>
  </si>
  <si>
    <t>06.08.24, 14:27</t>
  </si>
  <si>
    <t>06.08.24, 14:24</t>
  </si>
  <si>
    <t>06.08.24, 14:18</t>
  </si>
  <si>
    <t>06.08.24, 14:17</t>
  </si>
  <si>
    <t>06.08.24, 14:15</t>
  </si>
  <si>
    <t>06.08.24, 14:14</t>
  </si>
  <si>
    <t>06.08.24, 14:10</t>
  </si>
  <si>
    <t>06.08.24, 14:07</t>
  </si>
  <si>
    <t>53/150</t>
  </si>
  <si>
    <t>06.08.24, 14:06</t>
  </si>
  <si>
    <t>06.08.24, 14:04</t>
  </si>
  <si>
    <t>06.08.24, 14:03</t>
  </si>
  <si>
    <t>06.08.24, 14:02</t>
  </si>
  <si>
    <t>06.08.24, 14:01</t>
  </si>
  <si>
    <t>06.08.24, 14:00</t>
  </si>
  <si>
    <t>06.08.24, 13:58</t>
  </si>
  <si>
    <t>06.08.24, 13:57</t>
  </si>
  <si>
    <t>06.08.24, 13:56</t>
  </si>
  <si>
    <t>06.08.24, 13:54</t>
  </si>
  <si>
    <t>55/75</t>
  </si>
  <si>
    <t>06.08.24, 13:53</t>
  </si>
  <si>
    <t>06.08.24, 13:52</t>
  </si>
  <si>
    <t>06.08.24, 13:50</t>
  </si>
  <si>
    <t>06.08.24, 13:49</t>
  </si>
  <si>
    <t>41/150</t>
  </si>
  <si>
    <t>06.08.24, 13:45</t>
  </si>
  <si>
    <t>06.08.24, 13:44</t>
  </si>
  <si>
    <t>06.08.24, 13:43</t>
  </si>
  <si>
    <t>06.08.24, 13:42</t>
  </si>
  <si>
    <t>06.08.24, 13:41</t>
  </si>
  <si>
    <t>06.08.24, 13:40</t>
  </si>
  <si>
    <t>06.08.24, 13:39</t>
  </si>
  <si>
    <t>06.08.24, 13:38</t>
  </si>
  <si>
    <t>82/100</t>
  </si>
  <si>
    <t>06.08.24, 13:37</t>
  </si>
  <si>
    <t>06.08.24, 13:36</t>
  </si>
  <si>
    <t>64/100</t>
  </si>
  <si>
    <t>06.08.24, 13:33</t>
  </si>
  <si>
    <t>06.08.24, 13:32</t>
  </si>
  <si>
    <t>06.08.24, 13:31</t>
  </si>
  <si>
    <t>06.08.24, 13:30</t>
  </si>
  <si>
    <t>06.08.24, 13:29</t>
  </si>
  <si>
    <t>06.08.24, 13:28</t>
  </si>
  <si>
    <t>06.08.24, 13:27</t>
  </si>
  <si>
    <t>06.08.24, 13:26</t>
  </si>
  <si>
    <t>36/100</t>
  </si>
  <si>
    <t>06.08.24, 13:24</t>
  </si>
  <si>
    <t>06.08.24, 13:22</t>
  </si>
  <si>
    <t>06.08.24, 13:21</t>
  </si>
  <si>
    <t>06.08.24, 13:20</t>
  </si>
  <si>
    <t>06.08.24, 13:19</t>
  </si>
  <si>
    <t>06.08.24, 13:18</t>
  </si>
  <si>
    <t>06.08.24, 13:17</t>
  </si>
  <si>
    <t>06.08.24, 13:16</t>
  </si>
  <si>
    <t>06.08.24, 13:15</t>
  </si>
  <si>
    <t>06.08.24, 13:13</t>
  </si>
  <si>
    <t>06.08.24, 13:11</t>
  </si>
  <si>
    <t>06.08.24, 13:10</t>
  </si>
  <si>
    <t>06.08.24, 13:09</t>
  </si>
  <si>
    <t>06.08.24, 13:04</t>
  </si>
  <si>
    <t>06.08.24, 13:02</t>
  </si>
  <si>
    <t>06.08.24, 13:01</t>
  </si>
  <si>
    <t>06.08.24, 12:58</t>
  </si>
  <si>
    <t>06.08.24, 12:56</t>
  </si>
  <si>
    <t>06.08.24, 12:55</t>
  </si>
  <si>
    <t>10/150</t>
  </si>
  <si>
    <t>06.08.24, 12:54</t>
  </si>
  <si>
    <t>06.08.24, 12:50</t>
  </si>
  <si>
    <t>06.08.24, 12:49</t>
  </si>
  <si>
    <t>06.08.24, 12:47</t>
  </si>
  <si>
    <t>06.08.24, 12:46</t>
  </si>
  <si>
    <t>06.08.24, 12:41</t>
  </si>
  <si>
    <t>06.08.24, 12:37</t>
  </si>
  <si>
    <t>06.08.24, 12:36</t>
  </si>
  <si>
    <t>121/150</t>
  </si>
  <si>
    <t>06.08.24, 12:34</t>
  </si>
  <si>
    <t>06.08.24, 12:33</t>
  </si>
  <si>
    <t>06.08.24, 12:31</t>
  </si>
  <si>
    <t>06.08.24, 12:30</t>
  </si>
  <si>
    <t>06.08.24, 12:29</t>
  </si>
  <si>
    <t>06.08.24, 12:25</t>
  </si>
  <si>
    <t>06.08.24, 12:24</t>
  </si>
  <si>
    <t>06.08.24, 12:23</t>
  </si>
  <si>
    <t>86/150</t>
  </si>
  <si>
    <t>06.08.24, 12:22</t>
  </si>
  <si>
    <t>06.08.24, 12:21</t>
  </si>
  <si>
    <t>06.08.24, 12:20</t>
  </si>
  <si>
    <t>06.08.24, 12:19</t>
  </si>
  <si>
    <t>09:14:48</t>
  </si>
  <si>
    <t>09:14:54</t>
  </si>
  <si>
    <t>ур.</t>
  </si>
  <si>
    <t>дерево</t>
  </si>
  <si>
    <t>глина</t>
  </si>
  <si>
    <t>железо</t>
  </si>
  <si>
    <t>кроп</t>
  </si>
  <si>
    <t>суммарная стоимость</t>
  </si>
  <si>
    <t>содержание</t>
  </si>
  <si>
    <t>Склад</t>
  </si>
  <si>
    <t>Амбар</t>
  </si>
  <si>
    <t>ЕК</t>
  </si>
  <si>
    <t>время</t>
  </si>
  <si>
    <t>Скорость постройки</t>
  </si>
  <si>
    <t>Накопительная средняя стоимость ЕК</t>
  </si>
  <si>
    <t>Главное здание</t>
  </si>
  <si>
    <t>1[0]</t>
  </si>
  <si>
    <t>1[1]</t>
  </si>
  <si>
    <t>1[2]</t>
  </si>
  <si>
    <t>1[3]</t>
  </si>
  <si>
    <t>1[4]</t>
  </si>
  <si>
    <t>1[5]</t>
  </si>
  <si>
    <t>1[6]</t>
  </si>
  <si>
    <t>1[7]</t>
  </si>
  <si>
    <t>1[8]</t>
  </si>
  <si>
    <t>Посольство</t>
  </si>
  <si>
    <t>1[9]</t>
  </si>
  <si>
    <t>1[11]</t>
  </si>
  <si>
    <t>1[12]</t>
  </si>
  <si>
    <t>1[13]</t>
  </si>
  <si>
    <t>Рынок</t>
  </si>
  <si>
    <t>1[10]</t>
  </si>
  <si>
    <t>Тайник</t>
  </si>
  <si>
    <t>Лесопилка</t>
  </si>
  <si>
    <t>1[15]</t>
  </si>
  <si>
    <t>1[18]</t>
  </si>
  <si>
    <t>1[20]</t>
  </si>
  <si>
    <t>2[18]</t>
  </si>
  <si>
    <t>3[19]</t>
  </si>
  <si>
    <t>5[18]</t>
  </si>
  <si>
    <t>8[18]</t>
  </si>
  <si>
    <t>13[19]</t>
  </si>
  <si>
    <t>22[14]</t>
  </si>
  <si>
    <t>36[18]</t>
  </si>
  <si>
    <t>22[15]</t>
  </si>
  <si>
    <t>60[16]</t>
  </si>
  <si>
    <t>Ратуша</t>
  </si>
  <si>
    <t>1[14]</t>
  </si>
  <si>
    <t>1[17]</t>
  </si>
  <si>
    <t>1[19]</t>
  </si>
  <si>
    <t>2[5]</t>
  </si>
  <si>
    <t>2[15]</t>
  </si>
  <si>
    <t>2[19]</t>
  </si>
  <si>
    <t>Резиденция</t>
  </si>
  <si>
    <t>Сокровищница</t>
  </si>
  <si>
    <t>1[16]</t>
  </si>
  <si>
    <t>2[11]</t>
  </si>
  <si>
    <t>2[16]</t>
  </si>
  <si>
    <t>2[0]</t>
  </si>
  <si>
    <t>3[14]</t>
  </si>
  <si>
    <t>3[0]</t>
  </si>
  <si>
    <t>Академия</t>
  </si>
  <si>
    <t>Конюшня</t>
  </si>
  <si>
    <t>1.0x</t>
  </si>
  <si>
    <t>1.1x</t>
  </si>
  <si>
    <t>1.2x</t>
  </si>
  <si>
    <t>1.4x</t>
  </si>
  <si>
    <t>1.5x</t>
  </si>
  <si>
    <t>1.7x</t>
  </si>
  <si>
    <t>1.9x</t>
  </si>
  <si>
    <t>2.1x</t>
  </si>
  <si>
    <t>2.3x</t>
  </si>
  <si>
    <t>2.6x</t>
  </si>
  <si>
    <t>2.9x</t>
  </si>
  <si>
    <t>3.2x</t>
  </si>
  <si>
    <t>3.5x</t>
  </si>
  <si>
    <t>3.9x</t>
  </si>
  <si>
    <t>4.4x</t>
  </si>
  <si>
    <t>4.9x</t>
  </si>
  <si>
    <t>5.4x</t>
  </si>
  <si>
    <t>6.0x</t>
  </si>
  <si>
    <t>6.7x</t>
  </si>
  <si>
    <t>7.4x</t>
  </si>
  <si>
    <t>Казарма</t>
  </si>
  <si>
    <t>Кузница</t>
  </si>
  <si>
    <t>Ограда</t>
  </si>
  <si>
    <t>+8, +2.5%</t>
  </si>
  <si>
    <t>+16, +5.1%</t>
  </si>
  <si>
    <t>+24, +7.7%</t>
  </si>
  <si>
    <t>+32, +10.4%</t>
  </si>
  <si>
    <t>+40, +13.1%</t>
  </si>
  <si>
    <t>+48, +16.0%</t>
  </si>
  <si>
    <t>+56, +18.9%</t>
  </si>
  <si>
    <t>+64, +21.8%</t>
  </si>
  <si>
    <t>+72, +24.9%</t>
  </si>
  <si>
    <t>+80, +28.0%</t>
  </si>
  <si>
    <t>+88, +31.2%</t>
  </si>
  <si>
    <t>+96, +34.5%</t>
  </si>
  <si>
    <t>+104, +37.9%</t>
  </si>
  <si>
    <t>+112, +41.3%</t>
  </si>
  <si>
    <t>+120, +44.8%</t>
  </si>
  <si>
    <t>+128, +48.5%</t>
  </si>
  <si>
    <t>+136, +52.2%</t>
  </si>
  <si>
    <t>+144, +56.0%</t>
  </si>
  <si>
    <t>+152, +59.9%</t>
  </si>
  <si>
    <t>+160, +63.9%</t>
  </si>
  <si>
    <t>Мастерская</t>
  </si>
  <si>
    <t>Дворец</t>
  </si>
  <si>
    <t>2[8]</t>
  </si>
  <si>
    <t>Дом полководца</t>
  </si>
  <si>
    <t>Городская стена</t>
  </si>
  <si>
    <t>+10, +3.0%</t>
  </si>
  <si>
    <t>+20, +6.1%</t>
  </si>
  <si>
    <t>+30, +9.3%</t>
  </si>
  <si>
    <t>+40, +12.6%</t>
  </si>
  <si>
    <t>+50, +15.9%</t>
  </si>
  <si>
    <t>+60, +19.4%</t>
  </si>
  <si>
    <t>+70, +23.0%</t>
  </si>
  <si>
    <t>+80, +26.7%</t>
  </si>
  <si>
    <t>+90, +30.5%</t>
  </si>
  <si>
    <t>+100, +34.4%</t>
  </si>
  <si>
    <t>+110, +38.4%</t>
  </si>
  <si>
    <t>+120, +42.6%</t>
  </si>
  <si>
    <t>+130, +46.9%</t>
  </si>
  <si>
    <t>+140, +51.3%</t>
  </si>
  <si>
    <t>+150, +55.8%</t>
  </si>
  <si>
    <t>+160, +60.5%</t>
  </si>
  <si>
    <t>+170, +65.3%</t>
  </si>
  <si>
    <t>+180, +70.2%</t>
  </si>
  <si>
    <t>+190, +75.4%</t>
  </si>
  <si>
    <t>+200, +80.6%</t>
  </si>
  <si>
    <t>Каменотес</t>
  </si>
  <si>
    <t>Таверна</t>
  </si>
  <si>
    <t>2[9]</t>
  </si>
  <si>
    <t>2[17]</t>
  </si>
  <si>
    <t>Глиняный карьер</t>
  </si>
  <si>
    <t>2[14]</t>
  </si>
  <si>
    <t>3[12]</t>
  </si>
  <si>
    <t>4[18]</t>
  </si>
  <si>
    <t>7[9]</t>
  </si>
  <si>
    <t>4[19]</t>
  </si>
  <si>
    <t>11[12]</t>
  </si>
  <si>
    <t>7[15]</t>
  </si>
  <si>
    <t>18[5]</t>
  </si>
  <si>
    <t>11[18]</t>
  </si>
  <si>
    <t>29[16]</t>
  </si>
  <si>
    <t>18[19]</t>
  </si>
  <si>
    <t>48[17]</t>
  </si>
  <si>
    <t>30[19]</t>
  </si>
  <si>
    <t>Железный рудник</t>
  </si>
  <si>
    <t>Ферма</t>
  </si>
  <si>
    <t>3[16]</t>
  </si>
  <si>
    <t>5[9]</t>
  </si>
  <si>
    <t>7[0]</t>
  </si>
  <si>
    <t>12[17]</t>
  </si>
  <si>
    <t>3[17]</t>
  </si>
  <si>
    <t>20[11]</t>
  </si>
  <si>
    <t>5[13]</t>
  </si>
  <si>
    <t>33[3]</t>
  </si>
  <si>
    <t>8[9]</t>
  </si>
  <si>
    <t>54[17]</t>
  </si>
  <si>
    <t>12[0]</t>
  </si>
  <si>
    <t>Мукомольная мельница</t>
  </si>
  <si>
    <t>TASK OVERVIEW TRAVIAN V4.6</t>
  </si>
  <si>
    <t>F L A W L E S S</t>
  </si>
  <si>
    <t>Task</t>
  </si>
  <si>
    <t>Rewards with hero bonus</t>
  </si>
  <si>
    <t>Basic rewards without hero bonus</t>
  </si>
  <si>
    <t>Hero level:</t>
  </si>
  <si>
    <t>Each resources</t>
  </si>
  <si>
    <t>Total resources</t>
  </si>
  <si>
    <t>XP</t>
  </si>
  <si>
    <t>Costs</t>
  </si>
  <si>
    <t>Main Building</t>
  </si>
  <si>
    <t>Build Main Building level 1</t>
  </si>
  <si>
    <t>Upgrade Main Building to level 3</t>
  </si>
  <si>
    <t>Upgrade Main Building to level 7</t>
  </si>
  <si>
    <t>Upgrade Main Building to level 12</t>
  </si>
  <si>
    <t>Upgrade Main Building to level 20</t>
  </si>
  <si>
    <t>Woodcutter</t>
  </si>
  <si>
    <t>One Woodcutter to level 2</t>
  </si>
  <si>
    <t>All Woodcutters to level 2</t>
  </si>
  <si>
    <t>All Woodcutters to level 3</t>
  </si>
  <si>
    <t>One Woodcutter to level 4</t>
  </si>
  <si>
    <t>All Woodcutters to level 5</t>
  </si>
  <si>
    <t>One Woodcutter to level 7</t>
  </si>
  <si>
    <t>All Woodcutters to level 8</t>
  </si>
  <si>
    <t>One Woodcutter to level 10</t>
  </si>
  <si>
    <t>All Woodcutters to level 10</t>
  </si>
  <si>
    <t>Claypit</t>
  </si>
  <si>
    <t>One Claypit to level 2</t>
  </si>
  <si>
    <t>All Claypits to level 2</t>
  </si>
  <si>
    <t>All Claypits to level 3</t>
  </si>
  <si>
    <t>One Claypit to level 4</t>
  </si>
  <si>
    <t>All Claypits to level 5</t>
  </si>
  <si>
    <t>One Claypit to level 7</t>
  </si>
  <si>
    <t>All Claypits to level 8</t>
  </si>
  <si>
    <t>One Claypit to level 10</t>
  </si>
  <si>
    <t>All Claypits to level 10</t>
  </si>
  <si>
    <t>Ironmine</t>
  </si>
  <si>
    <t>One Ironmine to level 2</t>
  </si>
  <si>
    <t>All Ironmines to level 2</t>
  </si>
  <si>
    <t>All Ironmines to level 3</t>
  </si>
  <si>
    <t>One Ironmine to level 4</t>
  </si>
  <si>
    <t>All Ironmines to level 5</t>
  </si>
  <si>
    <t>One Ironmine to level 7</t>
  </si>
  <si>
    <t>All Ironmines to level 8</t>
  </si>
  <si>
    <t>One Ironmine to level 10</t>
  </si>
  <si>
    <t>All Ironmines to level 10</t>
  </si>
  <si>
    <t>Cropland</t>
  </si>
  <si>
    <t>One Cropland to level 2</t>
  </si>
  <si>
    <t>All Croplands to level 2</t>
  </si>
  <si>
    <t>All Croplands to level 3</t>
  </si>
  <si>
    <t>One Cropland to level 4</t>
  </si>
  <si>
    <t>All Croplands to level 5</t>
  </si>
  <si>
    <t>One Cropland to level 7</t>
  </si>
  <si>
    <t>All Croplands to level 8</t>
  </si>
  <si>
    <t>One Cropland to level 10</t>
  </si>
  <si>
    <t>All Croplands to level 10</t>
  </si>
  <si>
    <t>Ressource fields combined</t>
  </si>
  <si>
    <t>Even growth</t>
  </si>
  <si>
    <t>One of all four resources to level 2</t>
  </si>
  <si>
    <t>One of all four resources to level 4</t>
  </si>
  <si>
    <t>One of all four resources to level 7</t>
  </si>
  <si>
    <t>One of all four resources to level 10</t>
  </si>
  <si>
    <t>Complete economy</t>
  </si>
  <si>
    <t>All resource fields to level 2</t>
  </si>
  <si>
    <t>All resource fields to level 4</t>
  </si>
  <si>
    <t>All resource fields to level 7</t>
  </si>
  <si>
    <t>All resource fields to level 8</t>
  </si>
  <si>
    <t>All resource fields to level 9</t>
  </si>
  <si>
    <t>All resource fields to level 10</t>
  </si>
  <si>
    <t>Rally Point</t>
  </si>
  <si>
    <t>Build Rally Point level 1</t>
  </si>
  <si>
    <t>Upgrade Rally Point to level 10</t>
  </si>
  <si>
    <t>Upgrade Rally Point to level 20</t>
  </si>
  <si>
    <t>Warehouse</t>
  </si>
  <si>
    <t>Build Warehouse level 1</t>
  </si>
  <si>
    <t>Upgrade Warehouse to level 3</t>
  </si>
  <si>
    <t>Upgrade Warehouse to level 7</t>
  </si>
  <si>
    <t>Upgrade Warehouse to level 12</t>
  </si>
  <si>
    <t>Upgrade Warehouse to level 20</t>
  </si>
  <si>
    <t>Granary</t>
  </si>
  <si>
    <t>Build Granary level 1</t>
  </si>
  <si>
    <t>Upgrade Granary to level 3</t>
  </si>
  <si>
    <t>Upgrade Granary to level 7</t>
  </si>
  <si>
    <t>Upgrade Granary to level 12</t>
  </si>
  <si>
    <t>Upgrade Granary to level 20</t>
  </si>
  <si>
    <t>Barracks</t>
  </si>
  <si>
    <t>Build Barracks level 1</t>
  </si>
  <si>
    <t>Upgrade Barracks to level 3</t>
  </si>
  <si>
    <t>Upgrade Barracks to level 7</t>
  </si>
  <si>
    <t>Upgrade Barracks to level 12</t>
  </si>
  <si>
    <t>Upgrade Barracks to level 20</t>
  </si>
  <si>
    <t>Stable</t>
  </si>
  <si>
    <t>Build Stable level 1</t>
  </si>
  <si>
    <t>Upgrade Stable to level 3</t>
  </si>
  <si>
    <t>Upgrade Stable to level 7</t>
  </si>
  <si>
    <t>Upgrade Stable to level 12</t>
  </si>
  <si>
    <t>Upgrade Stable to level 20</t>
  </si>
  <si>
    <t>Academy</t>
  </si>
  <si>
    <t>Build Academy level 1</t>
  </si>
  <si>
    <t>Upgrade Academy to level 10</t>
  </si>
  <si>
    <t>Upgrade Academy to level 20</t>
  </si>
  <si>
    <t>Smithy</t>
  </si>
  <si>
    <t>Build Smithy level 1</t>
  </si>
  <si>
    <t>Upgrade Smithy to level 10</t>
  </si>
  <si>
    <t>Upgrade Smithy to level 20</t>
  </si>
  <si>
    <t>Townhall</t>
  </si>
  <si>
    <t>Build Townhall level 1</t>
  </si>
  <si>
    <t>Upgrade Townhall to level 10</t>
  </si>
  <si>
    <t>Upgrade Townhall to level 20</t>
  </si>
  <si>
    <t>Workshop</t>
  </si>
  <si>
    <t>Build Workshop level 1</t>
  </si>
  <si>
    <t>Cranny</t>
  </si>
  <si>
    <t>Build Cranny level 1</t>
  </si>
  <si>
    <t>Upgrade Cranny to level 3</t>
  </si>
  <si>
    <t>Upgrade Cranny to level 6</t>
  </si>
  <si>
    <t>Upgrade Cranny to level 10</t>
  </si>
  <si>
    <t>Marketplace</t>
  </si>
  <si>
    <t>Build Marketplace level 1</t>
  </si>
  <si>
    <t>Upgrade Marketplace to level 3</t>
  </si>
  <si>
    <t>Upgrade Marketplace to level 7</t>
  </si>
  <si>
    <t>Upgrade Marketplace to level 12</t>
  </si>
  <si>
    <t>Upgrade Marketplace to level 20</t>
  </si>
  <si>
    <t>Embassy</t>
  </si>
  <si>
    <t>Build Embassy level 1</t>
  </si>
  <si>
    <t>Residence / Palace / Command Center</t>
  </si>
  <si>
    <t>Build Residence / Palace / Command Center level 1</t>
  </si>
  <si>
    <t>Upgrade Residence / Palace / Command Center to level 3</t>
  </si>
  <si>
    <t>Upgrade Residence / Palace / Command Center to level 7</t>
  </si>
  <si>
    <t>Upgrade Residence / Palace / Command Center to level 10</t>
  </si>
  <si>
    <t>Upgrade Residence / Palace / Command Center to level 20</t>
  </si>
  <si>
    <t>Citywall / Earthwall / Palisade / Stonewall / Makeshift Wall</t>
  </si>
  <si>
    <t>Build Wall level 1</t>
  </si>
  <si>
    <t>Upgrade Wall to level 3</t>
  </si>
  <si>
    <t>Upgrade Wall to level 7</t>
  </si>
  <si>
    <t>Upgrade Wall to level 12</t>
  </si>
  <si>
    <t>Upgrade Wall to level 20</t>
  </si>
  <si>
    <t>Sawmill</t>
  </si>
  <si>
    <t>Build Sawmill level 1</t>
  </si>
  <si>
    <t>Upgrade Sawmill to level 5</t>
  </si>
  <si>
    <t>Brickyard</t>
  </si>
  <si>
    <t>Build Brickyard level 1</t>
  </si>
  <si>
    <t>Upgrade Brickyard to level 5</t>
  </si>
  <si>
    <t>Iron Foundry</t>
  </si>
  <si>
    <t>Build Iron Foundry level 1</t>
  </si>
  <si>
    <t>Upgrade Iron Foundry to level 5</t>
  </si>
  <si>
    <t>Grain Mill</t>
  </si>
  <si>
    <t>Build Grain Mill level 1</t>
  </si>
  <si>
    <t>Upgrade Grain Mill to level 5</t>
  </si>
  <si>
    <t>Bakery</t>
  </si>
  <si>
    <t>Build Bakery level 1</t>
  </si>
  <si>
    <t>Upgrade Bakery to level 5</t>
  </si>
  <si>
    <t>Celebration</t>
  </si>
  <si>
    <t>Village Population</t>
  </si>
  <si>
    <t>Reach 50 population</t>
  </si>
  <si>
    <t>Reach 100 population</t>
  </si>
  <si>
    <t>Reach 150 population</t>
  </si>
  <si>
    <t>Reach 250 population</t>
  </si>
  <si>
    <t>Reach 350 population</t>
  </si>
  <si>
    <t>Reach 500 population</t>
  </si>
  <si>
    <t>Reach 750 population</t>
  </si>
  <si>
    <t>Reach 1000 population</t>
  </si>
  <si>
    <t>Village Culture Points</t>
  </si>
  <si>
    <t>Reach 50 culture point production per day</t>
  </si>
  <si>
    <t>Reach 100 culture point production per day</t>
  </si>
  <si>
    <t>Reach 150 culture point production per day</t>
  </si>
  <si>
    <t>Reach 250 culture point production per day</t>
  </si>
  <si>
    <t>Reach 350 culture point production per day</t>
  </si>
  <si>
    <t>Reach 500 culture point production per day</t>
  </si>
  <si>
    <t>Language:</t>
  </si>
  <si>
    <t>EN</t>
  </si>
  <si>
    <t>Account population</t>
  </si>
  <si>
    <t>Reach 1500 population</t>
  </si>
  <si>
    <t>Reach 2500 population</t>
  </si>
  <si>
    <t>Reach 5000 population</t>
  </si>
  <si>
    <t>Reach 10000 population</t>
  </si>
  <si>
    <t>Reach 20000 population</t>
  </si>
  <si>
    <t>Reach 40000 population</t>
  </si>
  <si>
    <t>Reach 80000 population</t>
  </si>
  <si>
    <t>Reach 160000 population</t>
  </si>
  <si>
    <t>Account culture points</t>
  </si>
  <si>
    <t>Reach 1000 culture point production per day</t>
  </si>
  <si>
    <t>Reach 1500 culture point production per day</t>
  </si>
  <si>
    <t>Reach 2500 culture point production per day</t>
  </si>
  <si>
    <t>Reach 5000 culture point production per day</t>
  </si>
  <si>
    <t>Reach 10000 culture point production per day</t>
  </si>
  <si>
    <t>Reach 20000 culture point production per day</t>
  </si>
  <si>
    <t>Reach 40000 culture point production per day</t>
  </si>
  <si>
    <t>Reach 80000 culture point production per day</t>
  </si>
  <si>
    <t>Reach 160000 culture point production per day</t>
  </si>
  <si>
    <t>Upgrade Main Building to level 10</t>
  </si>
  <si>
    <t>Upgrade Warehouse to level 10</t>
  </si>
  <si>
    <t>Upgrade Granary to level 10</t>
  </si>
  <si>
    <t>Upgrade Marketplace to level 10</t>
  </si>
  <si>
    <t>Upgrade Wall to level 10</t>
  </si>
  <si>
    <t>Loyalty (Chiefed villages only!)</t>
  </si>
  <si>
    <t>Reach Loyalty of 100%</t>
  </si>
  <si>
    <t>ico</t>
  </si>
  <si>
    <t>name</t>
  </si>
  <si>
    <t>offense</t>
  </si>
  <si>
    <t>Defense value against infantry</t>
  </si>
  <si>
    <t>Defense value against cavalry</t>
  </si>
  <si>
    <t>Lumber</t>
  </si>
  <si>
    <t>Clay</t>
  </si>
  <si>
    <t>Iron</t>
  </si>
  <si>
    <t>Crop</t>
  </si>
  <si>
    <t>Total cost</t>
  </si>
  <si>
    <t>upkeep</t>
  </si>
  <si>
    <t>Time</t>
  </si>
  <si>
    <t>Legionnaire</t>
  </si>
  <si>
    <t>Equites Legati</t>
  </si>
  <si>
    <t>Equites Imperatoris</t>
  </si>
  <si>
    <t>Equites Caesaris</t>
  </si>
  <si>
    <t>Battering ram</t>
  </si>
  <si>
    <t>Fire Catapult</t>
  </si>
  <si>
    <t>Senator</t>
  </si>
  <si>
    <t>Settler</t>
  </si>
  <si>
    <t>—</t>
  </si>
  <si>
    <t>Mercenary</t>
  </si>
  <si>
    <t>Bowman</t>
  </si>
  <si>
    <t>Spotter</t>
  </si>
  <si>
    <t>Steppe Rider</t>
  </si>
  <si>
    <t>Marksman</t>
  </si>
  <si>
    <t>Marauder</t>
  </si>
  <si>
    <t>Ram</t>
  </si>
  <si>
    <t>Catapult</t>
  </si>
  <si>
    <t>Logades</t>
  </si>
  <si>
    <t>Maceman</t>
  </si>
  <si>
    <t>Spearman</t>
  </si>
  <si>
    <t>Axeman</t>
  </si>
  <si>
    <t>Scout</t>
  </si>
  <si>
    <t>Paladin</t>
  </si>
  <si>
    <t>Teutonic Knight</t>
  </si>
  <si>
    <t>Chief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</si>
</sst>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666666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666666"/>
      <name val="Calibri"/>
      <family val="2"/>
      <charset val="204"/>
      <scheme val="minor"/>
    </font>
    <font>
      <b/>
      <sz val="11"/>
      <color rgb="FF5E463A"/>
      <name val="Arial"/>
      <family val="2"/>
      <charset val="204"/>
    </font>
    <font>
      <b/>
      <sz val="11"/>
      <color rgb="FF666666"/>
      <name val="Arial"/>
      <family val="2"/>
      <charset val="204"/>
    </font>
    <font>
      <b/>
      <sz val="8"/>
      <color rgb="FF999999"/>
      <name val="Arial"/>
      <family val="2"/>
      <charset val="204"/>
    </font>
    <font>
      <b/>
      <sz val="8"/>
      <color rgb="FF5E463A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4EFE4"/>
        <bgColor rgb="FFF4EFE4"/>
      </patternFill>
    </fill>
    <fill>
      <patternFill patternType="solid">
        <fgColor rgb="FFFFF4DC"/>
        <bgColor rgb="FFFFF4DC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dotted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9" fontId="0" fillId="0" borderId="8" xfId="2" applyFont="1" applyBorder="1"/>
    <xf numFmtId="0" fontId="0" fillId="0" borderId="9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0" borderId="13" xfId="0" applyBorder="1"/>
    <xf numFmtId="21" fontId="0" fillId="0" borderId="0" xfId="0" applyNumberFormat="1"/>
    <xf numFmtId="9" fontId="0" fillId="0" borderId="0" xfId="0" applyNumberFormat="1"/>
    <xf numFmtId="165" fontId="1" fillId="0" borderId="0" xfId="1" applyNumberFormat="1"/>
    <xf numFmtId="46" fontId="0" fillId="0" borderId="0" xfId="0" applyNumberFormat="1"/>
    <xf numFmtId="0" fontId="6" fillId="4" borderId="0" xfId="0" applyFont="1" applyFill="1" applyAlignment="1">
      <alignment horizontal="right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right"/>
    </xf>
    <xf numFmtId="0" fontId="7" fillId="5" borderId="24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2" fillId="6" borderId="24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2" fillId="7" borderId="24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left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2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2" fillId="8" borderId="24" xfId="0" applyFont="1" applyFill="1" applyBorder="1" applyAlignment="1">
      <alignment horizontal="center"/>
    </xf>
    <xf numFmtId="0" fontId="9" fillId="9" borderId="20" xfId="0" applyFont="1" applyFill="1" applyBorder="1" applyAlignment="1">
      <alignment horizontal="left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9" fillId="9" borderId="22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2" fillId="9" borderId="24" xfId="0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/>
    </xf>
    <xf numFmtId="0" fontId="9" fillId="8" borderId="26" xfId="0" applyFont="1" applyFill="1" applyBorder="1" applyAlignment="1">
      <alignment horizontal="center"/>
    </xf>
    <xf numFmtId="0" fontId="9" fillId="8" borderId="27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left"/>
    </xf>
    <xf numFmtId="0" fontId="9" fillId="6" borderId="23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left"/>
    </xf>
    <xf numFmtId="0" fontId="9" fillId="7" borderId="23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left"/>
    </xf>
    <xf numFmtId="0" fontId="9" fillId="8" borderId="23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left"/>
    </xf>
    <xf numFmtId="0" fontId="9" fillId="8" borderId="28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9" fillId="9" borderId="17" xfId="0" applyFont="1" applyFill="1" applyBorder="1" applyAlignment="1">
      <alignment horizontal="left"/>
    </xf>
    <xf numFmtId="0" fontId="9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9" fillId="7" borderId="31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/>
    </xf>
    <xf numFmtId="0" fontId="9" fillId="7" borderId="26" xfId="0" applyFont="1" applyFill="1" applyBorder="1" applyAlignment="1">
      <alignment horizontal="center"/>
    </xf>
    <xf numFmtId="0" fontId="9" fillId="7" borderId="27" xfId="0" applyFont="1" applyFill="1" applyBorder="1" applyAlignment="1">
      <alignment horizontal="center"/>
    </xf>
    <xf numFmtId="0" fontId="9" fillId="7" borderId="28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/>
    </xf>
    <xf numFmtId="0" fontId="11" fillId="7" borderId="30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1" fillId="0" borderId="2" xfId="1" applyNumberFormat="1" applyBorder="1"/>
    <xf numFmtId="0" fontId="0" fillId="0" borderId="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5" fontId="1" fillId="0" borderId="4" xfId="1" applyNumberFormat="1" applyBorder="1"/>
    <xf numFmtId="0" fontId="0" fillId="0" borderId="43" xfId="0" applyBorder="1"/>
    <xf numFmtId="0" fontId="0" fillId="10" borderId="0" xfId="0" applyFill="1"/>
    <xf numFmtId="165" fontId="1" fillId="0" borderId="2" xfId="1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10" borderId="0" xfId="0" applyFill="1" applyAlignment="1">
      <alignment horizontal="center"/>
    </xf>
    <xf numFmtId="0" fontId="2" fillId="11" borderId="34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65" fontId="1" fillId="0" borderId="45" xfId="1" applyNumberFormat="1" applyBorder="1" applyAlignment="1">
      <alignment horizontal="center"/>
    </xf>
    <xf numFmtId="165" fontId="1" fillId="0" borderId="4" xfId="1" applyNumberFormat="1" applyBorder="1" applyAlignment="1">
      <alignment horizontal="center"/>
    </xf>
    <xf numFmtId="165" fontId="1" fillId="0" borderId="46" xfId="1" applyNumberFormat="1" applyBorder="1" applyAlignment="1">
      <alignment horizontal="center"/>
    </xf>
    <xf numFmtId="0" fontId="2" fillId="2" borderId="47" xfId="0" applyFont="1" applyFill="1" applyBorder="1" applyAlignment="1">
      <alignment horizontal="center" vertical="center" wrapText="1"/>
    </xf>
    <xf numFmtId="165" fontId="1" fillId="0" borderId="48" xfId="1" applyNumberFormat="1" applyBorder="1"/>
    <xf numFmtId="165" fontId="1" fillId="0" borderId="49" xfId="1" applyNumberFormat="1" applyBorder="1"/>
    <xf numFmtId="0" fontId="2" fillId="11" borderId="50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1" fillId="10" borderId="0" xfId="1" applyNumberFormat="1" applyFill="1"/>
    <xf numFmtId="165" fontId="1" fillId="0" borderId="0" xfId="1" applyNumberFormat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0" fillId="0" borderId="16" xfId="0" applyBorder="1"/>
    <xf numFmtId="0" fontId="3" fillId="3" borderId="14" xfId="0" applyFont="1" applyFill="1" applyBorder="1" applyAlignment="1">
      <alignment horizontal="center" vertical="center"/>
    </xf>
    <xf numFmtId="0" fontId="0" fillId="0" borderId="15" xfId="0" applyBorder="1"/>
    <xf numFmtId="0" fontId="4" fillId="4" borderId="17" xfId="0" applyFont="1" applyFill="1" applyBorder="1" applyAlignment="1">
      <alignment horizontal="center" vertical="center"/>
    </xf>
    <xf numFmtId="0" fontId="0" fillId="0" borderId="17" xfId="0" applyBorder="1"/>
    <xf numFmtId="0" fontId="4" fillId="4" borderId="32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5" fillId="4" borderId="32" xfId="0" applyFont="1" applyFill="1" applyBorder="1" applyAlignment="1">
      <alignment horizontal="center" vertical="center"/>
    </xf>
    <xf numFmtId="164" fontId="0" fillId="0" borderId="2" xfId="1" applyNumberFormat="1" applyFont="1" applyBorder="1"/>
    <xf numFmtId="9" fontId="0" fillId="0" borderId="2" xfId="2" applyFont="1" applyBorder="1"/>
    <xf numFmtId="0" fontId="0" fillId="0" borderId="45" xfId="0" applyBorder="1"/>
    <xf numFmtId="9" fontId="0" fillId="0" borderId="4" xfId="2" applyFont="1" applyBorder="1"/>
    <xf numFmtId="0" fontId="0" fillId="0" borderId="46" xfId="0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16">
    <dxf>
      <font>
        <color theme="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8"/>
  <sheetViews>
    <sheetView workbookViewId="0">
      <selection activeCell="O4" sqref="O4"/>
    </sheetView>
  </sheetViews>
  <sheetFormatPr defaultRowHeight="15" outlineLevelCol="1" x14ac:dyDescent="0.25"/>
  <cols>
    <col min="2" max="2" width="13" hidden="1" customWidth="1" outlineLevel="1"/>
    <col min="3" max="3" width="17.140625" customWidth="1" collapsed="1"/>
    <col min="5" max="6" width="13" hidden="1" customWidth="1" outlineLevel="1"/>
    <col min="7" max="7" width="9.140625" collapsed="1"/>
    <col min="8" max="8" width="10.140625" customWidth="1"/>
    <col min="21" max="21" width="11.85546875" style="96" customWidth="1"/>
  </cols>
  <sheetData>
    <row r="1" spans="2:24" x14ac:dyDescent="0.25">
      <c r="O1" s="112">
        <f>MAX(IFERROR(60/VLOOKUP(H1,Troops!$D:$H,5,0)*N1,0),IFERROR(60/VLOOKUP(J1,Troops!$D:$H,5,0)*N1,0),IFERROR(60/VLOOKUP(L1,Troops!$D:$H,5,0)*N1,0))</f>
        <v>0</v>
      </c>
      <c r="P1" s="112" t="str">
        <f>IFERROR(VLOOKUP(D1,Reports!C:E,3,0),"")</f>
        <v/>
      </c>
      <c r="Q1" s="112" t="str">
        <f>IFERROR(LEFT(P1,FIND("/",P1)-1)/RIGHT(P1,LEN(P1)-FIND("/",P1)),"")</f>
        <v/>
      </c>
      <c r="R1" s="112" t="str">
        <f>IFERROR(VLOOKUP(B1,'Rally Point'!A:B,2,0),"")</f>
        <v/>
      </c>
      <c r="S1" s="112" t="str">
        <f>IFERROR(VLOOKUP(B1,'Rally Point'!C:D,2,0),"")</f>
        <v/>
      </c>
      <c r="T1" s="112" t="str">
        <f>IFERROR(VLOOKUP(D1,Reports!C:F,4,0),"")</f>
        <v/>
      </c>
      <c r="U1" s="117" t="str">
        <f>IFERROR(VLOOKUP(D1,Reports!C:D,2,0),"")</f>
        <v/>
      </c>
      <c r="W1" t="s">
        <v>0</v>
      </c>
      <c r="X1">
        <f>SUMIFS(I:I,H:H,W1)</f>
        <v>2</v>
      </c>
    </row>
    <row r="2" spans="2:24" ht="15.75" customHeight="1" thickBot="1" x14ac:dyDescent="0.3">
      <c r="W2" t="s">
        <v>1</v>
      </c>
      <c r="X2">
        <f>SUMIFS(I:I,H:H,W2)</f>
        <v>0</v>
      </c>
    </row>
    <row r="3" spans="2:24" x14ac:dyDescent="0.25">
      <c r="B3" s="5" t="s">
        <v>2</v>
      </c>
      <c r="C3" s="12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4" t="s">
        <v>21</v>
      </c>
    </row>
    <row r="4" spans="2:24" x14ac:dyDescent="0.25">
      <c r="B4" s="6" t="s">
        <v>22</v>
      </c>
      <c r="C4" s="1" t="s">
        <v>23</v>
      </c>
      <c r="D4" s="2" t="s">
        <v>24</v>
      </c>
      <c r="E4" s="2" t="s">
        <v>25</v>
      </c>
      <c r="F4" s="2" t="s">
        <v>26</v>
      </c>
      <c r="G4" s="2">
        <v>1</v>
      </c>
      <c r="H4" s="2" t="s">
        <v>1677</v>
      </c>
      <c r="I4" s="2">
        <v>2</v>
      </c>
      <c r="J4" s="2" t="s">
        <v>1678</v>
      </c>
      <c r="K4" s="2">
        <v>1</v>
      </c>
      <c r="L4" s="2" t="s">
        <v>90</v>
      </c>
      <c r="M4" s="2">
        <v>1</v>
      </c>
      <c r="N4" s="2">
        <v>1</v>
      </c>
      <c r="O4" s="9">
        <f>MAX(IFERROR(60/VLOOKUP(H4,Troops!$D:$H,5,0)*N4,0),IFERROR(60/VLOOKUP(J4,Troops!$D:$H,5,0)*N4,0),IFERROR(60/VLOOKUP(L4,Troops!$D:$H,5,0)*N4,0))</f>
        <v>8.5714285714285712</v>
      </c>
      <c r="P4" s="8" t="str">
        <f>IFERROR(VLOOKUP(D4,Reports!C:E,3,0),"")</f>
        <v>0/22200</v>
      </c>
      <c r="Q4" s="10">
        <f t="shared" ref="Q4:Q35" si="0">IFERROR(LEFT(P4,FIND("/",P4)-1)/RIGHT(P4,LEN(P4)-FIND("/",P4)),"")</f>
        <v>0</v>
      </c>
      <c r="R4" s="8" t="str">
        <f>IFERROR(VLOOKUP(B4,'Rally Point'!A:B,2,0),"")</f>
        <v>09:14:54</v>
      </c>
      <c r="S4" s="8" t="str">
        <f>IFERROR(VLOOKUP(B4,'Rally Point'!C:D,2,0),"")</f>
        <v/>
      </c>
      <c r="T4" s="8" t="str">
        <f>IFERROR(VLOOKUP(D4,Reports!C:F,4,0),"")</f>
        <v>25.08.24, 06:24</v>
      </c>
      <c r="U4" s="11" t="str">
        <f>IFERROR(VLOOKUP(D4,Reports!C:D,2,0),"")</f>
        <v>Won as attacker with losses.</v>
      </c>
    </row>
    <row r="5" spans="2:24" x14ac:dyDescent="0.25">
      <c r="B5" s="6" t="s">
        <v>29</v>
      </c>
      <c r="C5" s="1" t="s">
        <v>23</v>
      </c>
      <c r="D5" s="2" t="s">
        <v>30</v>
      </c>
      <c r="E5" s="2" t="s">
        <v>25</v>
      </c>
      <c r="F5" s="2" t="s">
        <v>31</v>
      </c>
      <c r="G5" s="2">
        <v>1</v>
      </c>
      <c r="H5" s="2" t="s">
        <v>0</v>
      </c>
      <c r="I5" s="2">
        <v>2</v>
      </c>
      <c r="J5" s="2"/>
      <c r="K5" s="2"/>
      <c r="L5" s="2"/>
      <c r="M5" s="2"/>
      <c r="N5" s="2">
        <v>2</v>
      </c>
      <c r="O5" s="9">
        <f>MAX(IFERROR(60/VLOOKUP(H5,Troops!$D:$H,5,0)*N5,0),IFERROR(60/VLOOKUP(J5,Troops!$D:$H,5,0)*N5,0),IFERROR(60/VLOOKUP(L5,Troops!$D:$H,5,0)*N5,0))</f>
        <v>0</v>
      </c>
      <c r="P5" s="8" t="str">
        <f>IFERROR(VLOOKUP(D5,Reports!C:E,3,0),"")</f>
        <v/>
      </c>
      <c r="Q5" s="10" t="str">
        <f t="shared" si="0"/>
        <v/>
      </c>
      <c r="R5" s="8" t="str">
        <f>IFERROR(VLOOKUP(B5,'Rally Point'!A:B,2,0),"")</f>
        <v/>
      </c>
      <c r="S5" s="8" t="str">
        <f>IFERROR(VLOOKUP(B5,'Rally Point'!C:D,2,0),"")</f>
        <v/>
      </c>
      <c r="T5" s="8" t="str">
        <f>IFERROR(VLOOKUP(D5,Reports!C:F,4,0),"")</f>
        <v/>
      </c>
      <c r="U5" s="11" t="str">
        <f>IFERROR(VLOOKUP(D5,Reports!C:D,2,0),"")</f>
        <v/>
      </c>
    </row>
    <row r="6" spans="2:24" x14ac:dyDescent="0.25">
      <c r="B6" s="6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9">
        <f>MAX(IFERROR(60/VLOOKUP(H6,Troops!$D:$H,5,0)*N6,0),IFERROR(60/VLOOKUP(J6,Troops!$D:$H,5,0)*N6,0),IFERROR(60/VLOOKUP(L6,Troops!$D:$H,5,0)*N6,0))</f>
        <v>0</v>
      </c>
      <c r="P6" s="8" t="str">
        <f>IFERROR(VLOOKUP(D6,Reports!C:E,3,0),"")</f>
        <v/>
      </c>
      <c r="Q6" s="10" t="str">
        <f t="shared" si="0"/>
        <v/>
      </c>
      <c r="R6" s="8" t="str">
        <f>IFERROR(VLOOKUP(B6,'Rally Point'!A:B,2,0),"")</f>
        <v/>
      </c>
      <c r="S6" s="8" t="str">
        <f>IFERROR(VLOOKUP(B6,'Rally Point'!C:D,2,0),"")</f>
        <v/>
      </c>
      <c r="T6" s="8" t="str">
        <f>IFERROR(VLOOKUP(D6,Reports!C:F,4,0),"")</f>
        <v/>
      </c>
      <c r="U6" s="11" t="str">
        <f>IFERROR(VLOOKUP(D6,Reports!C:D,2,0),"")</f>
        <v/>
      </c>
    </row>
    <row r="7" spans="2:24" x14ac:dyDescent="0.25">
      <c r="B7" s="6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9">
        <f>MAX(IFERROR(60/VLOOKUP(H7,Troops!$D:$H,5,0)*N7,0),IFERROR(60/VLOOKUP(J7,Troops!$D:$H,5,0)*N7,0),IFERROR(60/VLOOKUP(L7,Troops!$D:$H,5,0)*N7,0))</f>
        <v>0</v>
      </c>
      <c r="P7" s="8" t="str">
        <f>IFERROR(VLOOKUP(D7,Reports!C:E,3,0),"")</f>
        <v/>
      </c>
      <c r="Q7" s="10" t="str">
        <f t="shared" si="0"/>
        <v/>
      </c>
      <c r="R7" s="8" t="str">
        <f>IFERROR(VLOOKUP(B7,'Rally Point'!A:B,2,0),"")</f>
        <v/>
      </c>
      <c r="S7" s="8" t="str">
        <f>IFERROR(VLOOKUP(B7,'Rally Point'!C:D,2,0),"")</f>
        <v/>
      </c>
      <c r="T7" s="8" t="str">
        <f>IFERROR(VLOOKUP(D7,Reports!C:F,4,0),"")</f>
        <v/>
      </c>
      <c r="U7" s="11" t="str">
        <f>IFERROR(VLOOKUP(D7,Reports!C:D,2,0),"")</f>
        <v/>
      </c>
    </row>
    <row r="8" spans="2:24" x14ac:dyDescent="0.25">
      <c r="B8" s="6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9">
        <f>MAX(IFERROR(60/VLOOKUP(H8,Troops!$D:$H,5,0)*N8,0),IFERROR(60/VLOOKUP(J8,Troops!$D:$H,5,0)*N8,0),IFERROR(60/VLOOKUP(L8,Troops!$D:$H,5,0)*N8,0))</f>
        <v>0</v>
      </c>
      <c r="P8" s="8" t="str">
        <f>IFERROR(VLOOKUP(D8,Reports!C:E,3,0),"")</f>
        <v/>
      </c>
      <c r="Q8" s="10" t="str">
        <f t="shared" si="0"/>
        <v/>
      </c>
      <c r="R8" s="8" t="str">
        <f>IFERROR(VLOOKUP(B8,'Rally Point'!A:B,2,0),"")</f>
        <v/>
      </c>
      <c r="S8" s="8" t="str">
        <f>IFERROR(VLOOKUP(B8,'Rally Point'!C:D,2,0),"")</f>
        <v/>
      </c>
      <c r="T8" s="8" t="str">
        <f>IFERROR(VLOOKUP(D8,Reports!C:F,4,0),"")</f>
        <v/>
      </c>
      <c r="U8" s="11" t="str">
        <f>IFERROR(VLOOKUP(D8,Reports!C:D,2,0),"")</f>
        <v/>
      </c>
    </row>
    <row r="9" spans="2:24" x14ac:dyDescent="0.25">
      <c r="B9" s="6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9">
        <f>MAX(IFERROR(60/VLOOKUP(H9,Troops!$D:$H,5,0)*N9,0),IFERROR(60/VLOOKUP(J9,Troops!$D:$H,5,0)*N9,0),IFERROR(60/VLOOKUP(L9,Troops!$D:$H,5,0)*N9,0))</f>
        <v>0</v>
      </c>
      <c r="P9" s="8" t="str">
        <f>IFERROR(VLOOKUP(D9,Reports!C:E,3,0),"")</f>
        <v/>
      </c>
      <c r="Q9" s="10" t="str">
        <f t="shared" si="0"/>
        <v/>
      </c>
      <c r="R9" s="8" t="str">
        <f>IFERROR(VLOOKUP(B9,'Rally Point'!A:B,2,0),"")</f>
        <v/>
      </c>
      <c r="S9" s="8" t="str">
        <f>IFERROR(VLOOKUP(B9,'Rally Point'!C:D,2,0),"")</f>
        <v/>
      </c>
      <c r="T9" s="8" t="str">
        <f>IFERROR(VLOOKUP(D9,Reports!C:F,4,0),"")</f>
        <v/>
      </c>
      <c r="U9" s="11" t="str">
        <f>IFERROR(VLOOKUP(D9,Reports!C:D,2,0),"")</f>
        <v/>
      </c>
    </row>
    <row r="10" spans="2:24" x14ac:dyDescent="0.25">
      <c r="B10" s="6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9">
        <f>MAX(IFERROR(60/VLOOKUP(H10,Troops!$D:$H,5,0)*N10,0),IFERROR(60/VLOOKUP(J10,Troops!$D:$H,5,0)*N10,0),IFERROR(60/VLOOKUP(L10,Troops!$D:$H,5,0)*N10,0))</f>
        <v>0</v>
      </c>
      <c r="P10" s="8" t="str">
        <f>IFERROR(VLOOKUP(D10,Reports!C:E,3,0),"")</f>
        <v/>
      </c>
      <c r="Q10" s="10" t="str">
        <f t="shared" si="0"/>
        <v/>
      </c>
      <c r="R10" s="8" t="str">
        <f>IFERROR(VLOOKUP(B10,'Rally Point'!A:B,2,0),"")</f>
        <v/>
      </c>
      <c r="S10" s="8" t="str">
        <f>IFERROR(VLOOKUP(B10,'Rally Point'!C:D,2,0),"")</f>
        <v/>
      </c>
      <c r="T10" s="8" t="str">
        <f>IFERROR(VLOOKUP(D10,Reports!C:F,4,0),"")</f>
        <v/>
      </c>
      <c r="U10" s="11" t="str">
        <f>IFERROR(VLOOKUP(D10,Reports!C:D,2,0),"")</f>
        <v/>
      </c>
    </row>
    <row r="11" spans="2:24" x14ac:dyDescent="0.25">
      <c r="B11" s="6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9">
        <f>MAX(IFERROR(60/VLOOKUP(H11,Troops!$D:$H,5,0)*N11,0),IFERROR(60/VLOOKUP(J11,Troops!$D:$H,5,0)*N11,0),IFERROR(60/VLOOKUP(L11,Troops!$D:$H,5,0)*N11,0))</f>
        <v>0</v>
      </c>
      <c r="P11" s="8" t="str">
        <f>IFERROR(VLOOKUP(D11,Reports!C:E,3,0),"")</f>
        <v/>
      </c>
      <c r="Q11" s="10" t="str">
        <f t="shared" si="0"/>
        <v/>
      </c>
      <c r="R11" s="8" t="str">
        <f>IFERROR(VLOOKUP(B11,'Rally Point'!A:B,2,0),"")</f>
        <v/>
      </c>
      <c r="S11" s="8" t="str">
        <f>IFERROR(VLOOKUP(B11,'Rally Point'!C:D,2,0),"")</f>
        <v/>
      </c>
      <c r="T11" s="8" t="str">
        <f>IFERROR(VLOOKUP(D11,Reports!C:F,4,0),"")</f>
        <v/>
      </c>
      <c r="U11" s="11" t="str">
        <f>IFERROR(VLOOKUP(D11,Reports!C:D,2,0),"")</f>
        <v/>
      </c>
    </row>
    <row r="12" spans="2:24" x14ac:dyDescent="0.25">
      <c r="B12" s="6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9">
        <f>MAX(IFERROR(60/VLOOKUP(H12,Troops!$D:$H,5,0)*N12,0),IFERROR(60/VLOOKUP(J12,Troops!$D:$H,5,0)*N12,0),IFERROR(60/VLOOKUP(L12,Troops!$D:$H,5,0)*N12,0))</f>
        <v>0</v>
      </c>
      <c r="P12" s="8" t="str">
        <f>IFERROR(VLOOKUP(D12,Reports!C:E,3,0),"")</f>
        <v/>
      </c>
      <c r="Q12" s="10" t="str">
        <f t="shared" si="0"/>
        <v/>
      </c>
      <c r="R12" s="8" t="str">
        <f>IFERROR(VLOOKUP(B12,'Rally Point'!A:B,2,0),"")</f>
        <v/>
      </c>
      <c r="S12" s="8" t="str">
        <f>IFERROR(VLOOKUP(B12,'Rally Point'!C:D,2,0),"")</f>
        <v/>
      </c>
      <c r="T12" s="8" t="str">
        <f>IFERROR(VLOOKUP(D12,Reports!C:F,4,0),"")</f>
        <v/>
      </c>
      <c r="U12" s="11" t="str">
        <f>IFERROR(VLOOKUP(D12,Reports!C:D,2,0),"")</f>
        <v/>
      </c>
    </row>
    <row r="13" spans="2:24" x14ac:dyDescent="0.25">
      <c r="B13" s="6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9">
        <f>MAX(IFERROR(60/VLOOKUP(H13,Troops!$D:$H,5,0)*N13,0),IFERROR(60/VLOOKUP(J13,Troops!$D:$H,5,0)*N13,0),IFERROR(60/VLOOKUP(L13,Troops!$D:$H,5,0)*N13,0))</f>
        <v>0</v>
      </c>
      <c r="P13" s="8" t="str">
        <f>IFERROR(VLOOKUP(D13,Reports!C:E,3,0),"")</f>
        <v/>
      </c>
      <c r="Q13" s="10" t="str">
        <f t="shared" si="0"/>
        <v/>
      </c>
      <c r="R13" s="8" t="str">
        <f>IFERROR(VLOOKUP(B13,'Rally Point'!A:B,2,0),"")</f>
        <v/>
      </c>
      <c r="S13" s="8" t="str">
        <f>IFERROR(VLOOKUP(B13,'Rally Point'!C:D,2,0),"")</f>
        <v/>
      </c>
      <c r="T13" s="8" t="str">
        <f>IFERROR(VLOOKUP(D13,Reports!C:F,4,0),"")</f>
        <v/>
      </c>
      <c r="U13" s="11" t="str">
        <f>IFERROR(VLOOKUP(D13,Reports!C:D,2,0),"")</f>
        <v/>
      </c>
    </row>
    <row r="14" spans="2:24" x14ac:dyDescent="0.25">
      <c r="B14" s="6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9">
        <f>MAX(IFERROR(60/VLOOKUP(H14,Troops!$D:$H,5,0)*N14,0),IFERROR(60/VLOOKUP(J14,Troops!$D:$H,5,0)*N14,0),IFERROR(60/VLOOKUP(L14,Troops!$D:$H,5,0)*N14,0))</f>
        <v>0</v>
      </c>
      <c r="P14" s="8" t="str">
        <f>IFERROR(VLOOKUP(D14,Reports!C:E,3,0),"")</f>
        <v/>
      </c>
      <c r="Q14" s="10" t="str">
        <f t="shared" si="0"/>
        <v/>
      </c>
      <c r="R14" s="8" t="str">
        <f>IFERROR(VLOOKUP(B14,'Rally Point'!A:B,2,0),"")</f>
        <v/>
      </c>
      <c r="S14" s="8" t="str">
        <f>IFERROR(VLOOKUP(B14,'Rally Point'!C:D,2,0),"")</f>
        <v/>
      </c>
      <c r="T14" s="8" t="str">
        <f>IFERROR(VLOOKUP(D14,Reports!C:F,4,0),"")</f>
        <v/>
      </c>
      <c r="U14" s="11" t="str">
        <f>IFERROR(VLOOKUP(D14,Reports!C:D,2,0),"")</f>
        <v/>
      </c>
    </row>
    <row r="15" spans="2:24" x14ac:dyDescent="0.25">
      <c r="B15" s="6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9">
        <f>MAX(IFERROR(60/VLOOKUP(H15,Troops!$D:$H,5,0)*N15,0),IFERROR(60/VLOOKUP(J15,Troops!$D:$H,5,0)*N15,0),IFERROR(60/VLOOKUP(L15,Troops!$D:$H,5,0)*N15,0))</f>
        <v>0</v>
      </c>
      <c r="P15" s="8" t="str">
        <f>IFERROR(VLOOKUP(D15,Reports!C:E,3,0),"")</f>
        <v/>
      </c>
      <c r="Q15" s="10" t="str">
        <f t="shared" si="0"/>
        <v/>
      </c>
      <c r="R15" s="8" t="str">
        <f>IFERROR(VLOOKUP(B15,'Rally Point'!A:B,2,0),"")</f>
        <v/>
      </c>
      <c r="S15" s="8" t="str">
        <f>IFERROR(VLOOKUP(B15,'Rally Point'!C:D,2,0),"")</f>
        <v/>
      </c>
      <c r="T15" s="8" t="str">
        <f>IFERROR(VLOOKUP(D15,Reports!C:F,4,0),"")</f>
        <v/>
      </c>
      <c r="U15" s="11" t="str">
        <f>IFERROR(VLOOKUP(D15,Reports!C:D,2,0),"")</f>
        <v/>
      </c>
    </row>
    <row r="16" spans="2:24" x14ac:dyDescent="0.25">
      <c r="B16" s="6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9">
        <f>MAX(IFERROR(60/VLOOKUP(H16,Troops!$D:$H,5,0)*N16,0),IFERROR(60/VLOOKUP(J16,Troops!$D:$H,5,0)*N16,0),IFERROR(60/VLOOKUP(L16,Troops!$D:$H,5,0)*N16,0))</f>
        <v>0</v>
      </c>
      <c r="P16" s="8" t="str">
        <f>IFERROR(VLOOKUP(D16,Reports!C:E,3,0),"")</f>
        <v/>
      </c>
      <c r="Q16" s="10" t="str">
        <f t="shared" si="0"/>
        <v/>
      </c>
      <c r="R16" s="8" t="str">
        <f>IFERROR(VLOOKUP(B16,'Rally Point'!A:B,2,0),"")</f>
        <v/>
      </c>
      <c r="S16" s="8" t="str">
        <f>IFERROR(VLOOKUP(B16,'Rally Point'!C:D,2,0),"")</f>
        <v/>
      </c>
      <c r="T16" s="8" t="str">
        <f>IFERROR(VLOOKUP(D16,Reports!C:F,4,0),"")</f>
        <v/>
      </c>
      <c r="U16" s="11" t="str">
        <f>IFERROR(VLOOKUP(D16,Reports!C:D,2,0),"")</f>
        <v/>
      </c>
    </row>
    <row r="17" spans="2:21" x14ac:dyDescent="0.25">
      <c r="B17" s="6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9">
        <f>MAX(IFERROR(60/VLOOKUP(H17,Troops!$D:$H,5,0)*N17,0),IFERROR(60/VLOOKUP(J17,Troops!$D:$H,5,0)*N17,0),IFERROR(60/VLOOKUP(L17,Troops!$D:$H,5,0)*N17,0))</f>
        <v>0</v>
      </c>
      <c r="P17" s="8" t="str">
        <f>IFERROR(VLOOKUP(D17,Reports!C:E,3,0),"")</f>
        <v/>
      </c>
      <c r="Q17" s="10" t="str">
        <f t="shared" si="0"/>
        <v/>
      </c>
      <c r="R17" s="8" t="str">
        <f>IFERROR(VLOOKUP(B17,'Rally Point'!A:B,2,0),"")</f>
        <v/>
      </c>
      <c r="S17" s="8" t="str">
        <f>IFERROR(VLOOKUP(B17,'Rally Point'!C:D,2,0),"")</f>
        <v/>
      </c>
      <c r="T17" s="8" t="str">
        <f>IFERROR(VLOOKUP(D17,Reports!C:F,4,0),"")</f>
        <v/>
      </c>
      <c r="U17" s="11" t="str">
        <f>IFERROR(VLOOKUP(D17,Reports!C:D,2,0),"")</f>
        <v/>
      </c>
    </row>
    <row r="18" spans="2:21" x14ac:dyDescent="0.25">
      <c r="B18" s="6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9">
        <f>MAX(IFERROR(60/VLOOKUP(H18,Troops!$D:$H,5,0)*N18,0),IFERROR(60/VLOOKUP(J18,Troops!$D:$H,5,0)*N18,0),IFERROR(60/VLOOKUP(L18,Troops!$D:$H,5,0)*N18,0))</f>
        <v>0</v>
      </c>
      <c r="P18" s="8" t="str">
        <f>IFERROR(VLOOKUP(D18,Reports!C:E,3,0),"")</f>
        <v/>
      </c>
      <c r="Q18" s="10" t="str">
        <f t="shared" si="0"/>
        <v/>
      </c>
      <c r="R18" s="8" t="str">
        <f>IFERROR(VLOOKUP(B18,'Rally Point'!A:B,2,0),"")</f>
        <v/>
      </c>
      <c r="S18" s="8" t="str">
        <f>IFERROR(VLOOKUP(B18,'Rally Point'!C:D,2,0),"")</f>
        <v/>
      </c>
      <c r="T18" s="8" t="str">
        <f>IFERROR(VLOOKUP(D18,Reports!C:F,4,0),"")</f>
        <v/>
      </c>
      <c r="U18" s="11" t="str">
        <f>IFERROR(VLOOKUP(D18,Reports!C:D,2,0),"")</f>
        <v/>
      </c>
    </row>
    <row r="19" spans="2:21" x14ac:dyDescent="0.25">
      <c r="B19" s="6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9">
        <f>MAX(IFERROR(60/VLOOKUP(H19,Troops!$D:$H,5,0)*N19,0),IFERROR(60/VLOOKUP(J19,Troops!$D:$H,5,0)*N19,0),IFERROR(60/VLOOKUP(L19,Troops!$D:$H,5,0)*N19,0))</f>
        <v>0</v>
      </c>
      <c r="P19" s="8" t="str">
        <f>IFERROR(VLOOKUP(D19,Reports!C:E,3,0),"")</f>
        <v/>
      </c>
      <c r="Q19" s="10" t="str">
        <f t="shared" si="0"/>
        <v/>
      </c>
      <c r="R19" s="8" t="str">
        <f>IFERROR(VLOOKUP(B19,'Rally Point'!A:B,2,0),"")</f>
        <v/>
      </c>
      <c r="S19" s="8" t="str">
        <f>IFERROR(VLOOKUP(B19,'Rally Point'!C:D,2,0),"")</f>
        <v/>
      </c>
      <c r="T19" s="8" t="str">
        <f>IFERROR(VLOOKUP(D19,Reports!C:F,4,0),"")</f>
        <v/>
      </c>
      <c r="U19" s="11" t="str">
        <f>IFERROR(VLOOKUP(D19,Reports!C:D,2,0),"")</f>
        <v/>
      </c>
    </row>
    <row r="20" spans="2:21" x14ac:dyDescent="0.25">
      <c r="B20" s="6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9">
        <f>MAX(IFERROR(60/VLOOKUP(H20,Troops!$D:$H,5,0)*N20,0),IFERROR(60/VLOOKUP(J20,Troops!$D:$H,5,0)*N20,0),IFERROR(60/VLOOKUP(L20,Troops!$D:$H,5,0)*N20,0))</f>
        <v>0</v>
      </c>
      <c r="P20" s="8" t="str">
        <f>IFERROR(VLOOKUP(D20,Reports!C:E,3,0),"")</f>
        <v/>
      </c>
      <c r="Q20" s="10" t="str">
        <f t="shared" si="0"/>
        <v/>
      </c>
      <c r="R20" s="8" t="str">
        <f>IFERROR(VLOOKUP(B20,'Rally Point'!A:B,2,0),"")</f>
        <v/>
      </c>
      <c r="S20" s="8" t="str">
        <f>IFERROR(VLOOKUP(B20,'Rally Point'!C:D,2,0),"")</f>
        <v/>
      </c>
      <c r="T20" s="8" t="str">
        <f>IFERROR(VLOOKUP(D20,Reports!C:F,4,0),"")</f>
        <v/>
      </c>
      <c r="U20" s="11" t="str">
        <f>IFERROR(VLOOKUP(D20,Reports!C:D,2,0),"")</f>
        <v/>
      </c>
    </row>
    <row r="21" spans="2:21" x14ac:dyDescent="0.25">
      <c r="B21" s="6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f>MAX(IFERROR(60/VLOOKUP(H21,Troops!$D:$H,5,0)*N21,0),IFERROR(60/VLOOKUP(J21,Troops!$D:$H,5,0)*N21,0),IFERROR(60/VLOOKUP(L21,Troops!$D:$H,5,0)*N21,0))</f>
        <v>0</v>
      </c>
      <c r="P21" s="8" t="str">
        <f>IFERROR(VLOOKUP(D21,Reports!C:E,3,0),"")</f>
        <v/>
      </c>
      <c r="Q21" s="10" t="str">
        <f t="shared" si="0"/>
        <v/>
      </c>
      <c r="R21" s="8" t="str">
        <f>IFERROR(VLOOKUP(B21,'Rally Point'!A:B,2,0),"")</f>
        <v/>
      </c>
      <c r="S21" s="8" t="str">
        <f>IFERROR(VLOOKUP(B21,'Rally Point'!C:D,2,0),"")</f>
        <v/>
      </c>
      <c r="T21" s="8" t="str">
        <f>IFERROR(VLOOKUP(D21,Reports!C:F,4,0),"")</f>
        <v/>
      </c>
      <c r="U21" s="11" t="str">
        <f>IFERROR(VLOOKUP(D21,Reports!C:D,2,0),"")</f>
        <v/>
      </c>
    </row>
    <row r="22" spans="2:21" x14ac:dyDescent="0.25">
      <c r="B22" s="6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9">
        <f>MAX(IFERROR(60/VLOOKUP(H22,Troops!$D:$H,5,0)*N22,0),IFERROR(60/VLOOKUP(J22,Troops!$D:$H,5,0)*N22,0),IFERROR(60/VLOOKUP(L22,Troops!$D:$H,5,0)*N22,0))</f>
        <v>0</v>
      </c>
      <c r="P22" s="8" t="str">
        <f>IFERROR(VLOOKUP(D22,Reports!C:E,3,0),"")</f>
        <v/>
      </c>
      <c r="Q22" s="10" t="str">
        <f t="shared" si="0"/>
        <v/>
      </c>
      <c r="R22" s="8" t="str">
        <f>IFERROR(VLOOKUP(B22,'Rally Point'!A:B,2,0),"")</f>
        <v/>
      </c>
      <c r="S22" s="8" t="str">
        <f>IFERROR(VLOOKUP(B22,'Rally Point'!C:D,2,0),"")</f>
        <v/>
      </c>
      <c r="T22" s="8" t="str">
        <f>IFERROR(VLOOKUP(D22,Reports!C:F,4,0),"")</f>
        <v/>
      </c>
      <c r="U22" s="11" t="str">
        <f>IFERROR(VLOOKUP(D22,Reports!C:D,2,0),"")</f>
        <v/>
      </c>
    </row>
    <row r="23" spans="2:21" x14ac:dyDescent="0.25">
      <c r="B23" s="6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9">
        <f>MAX(IFERROR(60/VLOOKUP(H23,Troops!$D:$H,5,0)*N23,0),IFERROR(60/VLOOKUP(J23,Troops!$D:$H,5,0)*N23,0),IFERROR(60/VLOOKUP(L23,Troops!$D:$H,5,0)*N23,0))</f>
        <v>0</v>
      </c>
      <c r="P23" s="8" t="str">
        <f>IFERROR(VLOOKUP(D23,Reports!C:E,3,0),"")</f>
        <v/>
      </c>
      <c r="Q23" s="10" t="str">
        <f t="shared" si="0"/>
        <v/>
      </c>
      <c r="R23" s="8" t="str">
        <f>IFERROR(VLOOKUP(B23,'Rally Point'!A:B,2,0),"")</f>
        <v/>
      </c>
      <c r="S23" s="8" t="str">
        <f>IFERROR(VLOOKUP(B23,'Rally Point'!C:D,2,0),"")</f>
        <v/>
      </c>
      <c r="T23" s="8" t="str">
        <f>IFERROR(VLOOKUP(D23,Reports!C:F,4,0),"")</f>
        <v/>
      </c>
      <c r="U23" s="11" t="str">
        <f>IFERROR(VLOOKUP(D23,Reports!C:D,2,0),"")</f>
        <v/>
      </c>
    </row>
    <row r="24" spans="2:21" x14ac:dyDescent="0.25">
      <c r="B24" s="6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9">
        <f>MAX(IFERROR(60/VLOOKUP(H24,Troops!$D:$H,5,0)*N24,0),IFERROR(60/VLOOKUP(J24,Troops!$D:$H,5,0)*N24,0),IFERROR(60/VLOOKUP(L24,Troops!$D:$H,5,0)*N24,0))</f>
        <v>0</v>
      </c>
      <c r="P24" s="8" t="str">
        <f>IFERROR(VLOOKUP(D24,Reports!C:E,3,0),"")</f>
        <v/>
      </c>
      <c r="Q24" s="10" t="str">
        <f t="shared" si="0"/>
        <v/>
      </c>
      <c r="R24" s="8" t="str">
        <f>IFERROR(VLOOKUP(B24,'Rally Point'!A:B,2,0),"")</f>
        <v/>
      </c>
      <c r="S24" s="8" t="str">
        <f>IFERROR(VLOOKUP(B24,'Rally Point'!C:D,2,0),"")</f>
        <v/>
      </c>
      <c r="T24" s="8" t="str">
        <f>IFERROR(VLOOKUP(D24,Reports!C:F,4,0),"")</f>
        <v/>
      </c>
      <c r="U24" s="11" t="str">
        <f>IFERROR(VLOOKUP(D24,Reports!C:D,2,0),"")</f>
        <v/>
      </c>
    </row>
    <row r="25" spans="2:21" x14ac:dyDescent="0.25">
      <c r="B25" s="6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9">
        <f>MAX(IFERROR(60/VLOOKUP(H25,Troops!$D:$H,5,0)*N25,0),IFERROR(60/VLOOKUP(J25,Troops!$D:$H,5,0)*N25,0),IFERROR(60/VLOOKUP(L25,Troops!$D:$H,5,0)*N25,0))</f>
        <v>0</v>
      </c>
      <c r="P25" s="8" t="str">
        <f>IFERROR(VLOOKUP(D25,Reports!C:E,3,0),"")</f>
        <v/>
      </c>
      <c r="Q25" s="10" t="str">
        <f t="shared" si="0"/>
        <v/>
      </c>
      <c r="R25" s="8" t="str">
        <f>IFERROR(VLOOKUP(B25,'Rally Point'!A:B,2,0),"")</f>
        <v/>
      </c>
      <c r="S25" s="8" t="str">
        <f>IFERROR(VLOOKUP(B25,'Rally Point'!C:D,2,0),"")</f>
        <v/>
      </c>
      <c r="T25" s="8" t="str">
        <f>IFERROR(VLOOKUP(D25,Reports!C:F,4,0),"")</f>
        <v/>
      </c>
      <c r="U25" s="11" t="str">
        <f>IFERROR(VLOOKUP(D25,Reports!C:D,2,0),"")</f>
        <v/>
      </c>
    </row>
    <row r="26" spans="2:21" x14ac:dyDescent="0.25">
      <c r="B26" s="6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9">
        <f>MAX(IFERROR(60/VLOOKUP(H26,Troops!$D:$H,5,0)*N26,0),IFERROR(60/VLOOKUP(J26,Troops!$D:$H,5,0)*N26,0),IFERROR(60/VLOOKUP(L26,Troops!$D:$H,5,0)*N26,0))</f>
        <v>0</v>
      </c>
      <c r="P26" s="8" t="str">
        <f>IFERROR(VLOOKUP(D26,Reports!C:E,3,0),"")</f>
        <v/>
      </c>
      <c r="Q26" s="10" t="str">
        <f t="shared" si="0"/>
        <v/>
      </c>
      <c r="R26" s="8" t="str">
        <f>IFERROR(VLOOKUP(B26,'Rally Point'!A:B,2,0),"")</f>
        <v/>
      </c>
      <c r="S26" s="8" t="str">
        <f>IFERROR(VLOOKUP(B26,'Rally Point'!C:D,2,0),"")</f>
        <v/>
      </c>
      <c r="T26" s="8" t="str">
        <f>IFERROR(VLOOKUP(D26,Reports!C:F,4,0),"")</f>
        <v/>
      </c>
      <c r="U26" s="11" t="str">
        <f>IFERROR(VLOOKUP(D26,Reports!C:D,2,0),"")</f>
        <v/>
      </c>
    </row>
    <row r="27" spans="2:21" x14ac:dyDescent="0.25">
      <c r="B27" s="6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9">
        <f>MAX(IFERROR(60/VLOOKUP(H27,Troops!$D:$H,5,0)*N27,0),IFERROR(60/VLOOKUP(J27,Troops!$D:$H,5,0)*N27,0),IFERROR(60/VLOOKUP(L27,Troops!$D:$H,5,0)*N27,0))</f>
        <v>0</v>
      </c>
      <c r="P27" s="8" t="str">
        <f>IFERROR(VLOOKUP(D27,Reports!C:E,3,0),"")</f>
        <v/>
      </c>
      <c r="Q27" s="10" t="str">
        <f t="shared" si="0"/>
        <v/>
      </c>
      <c r="R27" s="8" t="str">
        <f>IFERROR(VLOOKUP(B27,'Rally Point'!A:B,2,0),"")</f>
        <v/>
      </c>
      <c r="S27" s="8" t="str">
        <f>IFERROR(VLOOKUP(B27,'Rally Point'!C:D,2,0),"")</f>
        <v/>
      </c>
      <c r="T27" s="8" t="str">
        <f>IFERROR(VLOOKUP(D27,Reports!C:F,4,0),"")</f>
        <v/>
      </c>
      <c r="U27" s="11" t="str">
        <f>IFERROR(VLOOKUP(D27,Reports!C:D,2,0),"")</f>
        <v/>
      </c>
    </row>
    <row r="28" spans="2:21" x14ac:dyDescent="0.25">
      <c r="B28" s="6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9">
        <f>MAX(IFERROR(60/VLOOKUP(H28,Troops!$D:$H,5,0)*N28,0),IFERROR(60/VLOOKUP(J28,Troops!$D:$H,5,0)*N28,0),IFERROR(60/VLOOKUP(L28,Troops!$D:$H,5,0)*N28,0))</f>
        <v>0</v>
      </c>
      <c r="P28" s="8" t="str">
        <f>IFERROR(VLOOKUP(D28,Reports!C:E,3,0),"")</f>
        <v/>
      </c>
      <c r="Q28" s="10" t="str">
        <f t="shared" si="0"/>
        <v/>
      </c>
      <c r="R28" s="8" t="str">
        <f>IFERROR(VLOOKUP(B28,'Rally Point'!A:B,2,0),"")</f>
        <v/>
      </c>
      <c r="S28" s="8" t="str">
        <f>IFERROR(VLOOKUP(B28,'Rally Point'!C:D,2,0),"")</f>
        <v/>
      </c>
      <c r="T28" s="8" t="str">
        <f>IFERROR(VLOOKUP(D28,Reports!C:F,4,0),"")</f>
        <v/>
      </c>
      <c r="U28" s="11" t="str">
        <f>IFERROR(VLOOKUP(D28,Reports!C:D,2,0),"")</f>
        <v/>
      </c>
    </row>
    <row r="29" spans="2:21" x14ac:dyDescent="0.25">
      <c r="B29" s="6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9">
        <f>MAX(IFERROR(60/VLOOKUP(H29,Troops!$D:$H,5,0)*N29,0),IFERROR(60/VLOOKUP(J29,Troops!$D:$H,5,0)*N29,0),IFERROR(60/VLOOKUP(L29,Troops!$D:$H,5,0)*N29,0))</f>
        <v>0</v>
      </c>
      <c r="P29" s="8" t="str">
        <f>IFERROR(VLOOKUP(D29,Reports!C:E,3,0),"")</f>
        <v/>
      </c>
      <c r="Q29" s="10" t="str">
        <f t="shared" si="0"/>
        <v/>
      </c>
      <c r="R29" s="8" t="str">
        <f>IFERROR(VLOOKUP(B29,'Rally Point'!A:B,2,0),"")</f>
        <v/>
      </c>
      <c r="S29" s="8" t="str">
        <f>IFERROR(VLOOKUP(B29,'Rally Point'!C:D,2,0),"")</f>
        <v/>
      </c>
      <c r="T29" s="8" t="str">
        <f>IFERROR(VLOOKUP(D29,Reports!C:F,4,0),"")</f>
        <v/>
      </c>
      <c r="U29" s="11" t="str">
        <f>IFERROR(VLOOKUP(D29,Reports!C:D,2,0),"")</f>
        <v/>
      </c>
    </row>
    <row r="30" spans="2:21" x14ac:dyDescent="0.25">
      <c r="B30" s="6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9">
        <f>MAX(IFERROR(60/VLOOKUP(H30,Troops!$D:$H,5,0)*N30,0),IFERROR(60/VLOOKUP(J30,Troops!$D:$H,5,0)*N30,0),IFERROR(60/VLOOKUP(L30,Troops!$D:$H,5,0)*N30,0))</f>
        <v>0</v>
      </c>
      <c r="P30" s="8" t="str">
        <f>IFERROR(VLOOKUP(D30,Reports!C:E,3,0),"")</f>
        <v/>
      </c>
      <c r="Q30" s="10" t="str">
        <f t="shared" si="0"/>
        <v/>
      </c>
      <c r="R30" s="8" t="str">
        <f>IFERROR(VLOOKUP(B30,'Rally Point'!A:B,2,0),"")</f>
        <v/>
      </c>
      <c r="S30" s="8" t="str">
        <f>IFERROR(VLOOKUP(B30,'Rally Point'!C:D,2,0),"")</f>
        <v/>
      </c>
      <c r="T30" s="8" t="str">
        <f>IFERROR(VLOOKUP(D30,Reports!C:F,4,0),"")</f>
        <v/>
      </c>
      <c r="U30" s="11" t="str">
        <f>IFERROR(VLOOKUP(D30,Reports!C:D,2,0),"")</f>
        <v/>
      </c>
    </row>
    <row r="31" spans="2:21" x14ac:dyDescent="0.25">
      <c r="B31" s="6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9">
        <f>MAX(IFERROR(60/VLOOKUP(H31,Troops!$D:$H,5,0)*N31,0),IFERROR(60/VLOOKUP(J31,Troops!$D:$H,5,0)*N31,0),IFERROR(60/VLOOKUP(L31,Troops!$D:$H,5,0)*N31,0))</f>
        <v>0</v>
      </c>
      <c r="P31" s="8" t="str">
        <f>IFERROR(VLOOKUP(D31,Reports!C:E,3,0),"")</f>
        <v/>
      </c>
      <c r="Q31" s="10" t="str">
        <f t="shared" si="0"/>
        <v/>
      </c>
      <c r="R31" s="8" t="str">
        <f>IFERROR(VLOOKUP(B31,'Rally Point'!A:B,2,0),"")</f>
        <v/>
      </c>
      <c r="S31" s="8" t="str">
        <f>IFERROR(VLOOKUP(B31,'Rally Point'!C:D,2,0),"")</f>
        <v/>
      </c>
      <c r="T31" s="8" t="str">
        <f>IFERROR(VLOOKUP(D31,Reports!C:F,4,0),"")</f>
        <v/>
      </c>
      <c r="U31" s="11" t="str">
        <f>IFERROR(VLOOKUP(D31,Reports!C:D,2,0),"")</f>
        <v/>
      </c>
    </row>
    <row r="32" spans="2:21" x14ac:dyDescent="0.25">
      <c r="B32" s="6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9">
        <f>MAX(IFERROR(60/VLOOKUP(H32,Troops!$D:$H,5,0)*N32,0),IFERROR(60/VLOOKUP(J32,Troops!$D:$H,5,0)*N32,0),IFERROR(60/VLOOKUP(L32,Troops!$D:$H,5,0)*N32,0))</f>
        <v>0</v>
      </c>
      <c r="P32" s="8" t="str">
        <f>IFERROR(VLOOKUP(D32,Reports!C:E,3,0),"")</f>
        <v/>
      </c>
      <c r="Q32" s="10" t="str">
        <f t="shared" si="0"/>
        <v/>
      </c>
      <c r="R32" s="8" t="str">
        <f>IFERROR(VLOOKUP(B32,'Rally Point'!A:B,2,0),"")</f>
        <v/>
      </c>
      <c r="S32" s="8" t="str">
        <f>IFERROR(VLOOKUP(B32,'Rally Point'!C:D,2,0),"")</f>
        <v/>
      </c>
      <c r="T32" s="8" t="str">
        <f>IFERROR(VLOOKUP(D32,Reports!C:F,4,0),"")</f>
        <v/>
      </c>
      <c r="U32" s="11" t="str">
        <f>IFERROR(VLOOKUP(D32,Reports!C:D,2,0),"")</f>
        <v/>
      </c>
    </row>
    <row r="33" spans="2:21" x14ac:dyDescent="0.25">
      <c r="B33" s="6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9">
        <f>MAX(IFERROR(60/VLOOKUP(H33,Troops!$D:$H,5,0)*N33,0),IFERROR(60/VLOOKUP(J33,Troops!$D:$H,5,0)*N33,0),IFERROR(60/VLOOKUP(L33,Troops!$D:$H,5,0)*N33,0))</f>
        <v>0</v>
      </c>
      <c r="P33" s="8" t="str">
        <f>IFERROR(VLOOKUP(D33,Reports!C:E,3,0),"")</f>
        <v/>
      </c>
      <c r="Q33" s="10" t="str">
        <f t="shared" si="0"/>
        <v/>
      </c>
      <c r="R33" s="8" t="str">
        <f>IFERROR(VLOOKUP(B33,'Rally Point'!A:B,2,0),"")</f>
        <v/>
      </c>
      <c r="S33" s="8" t="str">
        <f>IFERROR(VLOOKUP(B33,'Rally Point'!C:D,2,0),"")</f>
        <v/>
      </c>
      <c r="T33" s="8" t="str">
        <f>IFERROR(VLOOKUP(D33,Reports!C:F,4,0),"")</f>
        <v/>
      </c>
      <c r="U33" s="11" t="str">
        <f>IFERROR(VLOOKUP(D33,Reports!C:D,2,0),"")</f>
        <v/>
      </c>
    </row>
    <row r="34" spans="2:21" x14ac:dyDescent="0.25">
      <c r="B34" s="6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9">
        <f>MAX(IFERROR(60/VLOOKUP(H34,Troops!$D:$H,5,0)*N34,0),IFERROR(60/VLOOKUP(J34,Troops!$D:$H,5,0)*N34,0),IFERROR(60/VLOOKUP(L34,Troops!$D:$H,5,0)*N34,0))</f>
        <v>0</v>
      </c>
      <c r="P34" s="8" t="str">
        <f>IFERROR(VLOOKUP(D34,Reports!C:E,3,0),"")</f>
        <v/>
      </c>
      <c r="Q34" s="10" t="str">
        <f t="shared" si="0"/>
        <v/>
      </c>
      <c r="R34" s="8" t="str">
        <f>IFERROR(VLOOKUP(B34,'Rally Point'!A:B,2,0),"")</f>
        <v/>
      </c>
      <c r="S34" s="8" t="str">
        <f>IFERROR(VLOOKUP(B34,'Rally Point'!C:D,2,0),"")</f>
        <v/>
      </c>
      <c r="T34" s="8" t="str">
        <f>IFERROR(VLOOKUP(D34,Reports!C:F,4,0),"")</f>
        <v/>
      </c>
      <c r="U34" s="11" t="str">
        <f>IFERROR(VLOOKUP(D34,Reports!C:D,2,0),"")</f>
        <v/>
      </c>
    </row>
    <row r="35" spans="2:21" x14ac:dyDescent="0.25">
      <c r="B35" s="6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9">
        <f>MAX(IFERROR(60/VLOOKUP(H35,Troops!$D:$H,5,0)*N35,0),IFERROR(60/VLOOKUP(J35,Troops!$D:$H,5,0)*N35,0),IFERROR(60/VLOOKUP(L35,Troops!$D:$H,5,0)*N35,0))</f>
        <v>0</v>
      </c>
      <c r="P35" s="8" t="str">
        <f>IFERROR(VLOOKUP(D35,Reports!C:E,3,0),"")</f>
        <v/>
      </c>
      <c r="Q35" s="10" t="str">
        <f t="shared" si="0"/>
        <v/>
      </c>
      <c r="R35" s="8" t="str">
        <f>IFERROR(VLOOKUP(B35,'Rally Point'!A:B,2,0),"")</f>
        <v/>
      </c>
      <c r="S35" s="8" t="str">
        <f>IFERROR(VLOOKUP(B35,'Rally Point'!C:D,2,0),"")</f>
        <v/>
      </c>
      <c r="T35" s="8" t="str">
        <f>IFERROR(VLOOKUP(D35,Reports!C:F,4,0),"")</f>
        <v/>
      </c>
      <c r="U35" s="11" t="str">
        <f>IFERROR(VLOOKUP(D35,Reports!C:D,2,0),"")</f>
        <v/>
      </c>
    </row>
    <row r="36" spans="2:21" x14ac:dyDescent="0.25">
      <c r="B36" s="6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9">
        <f>MAX(IFERROR(60/VLOOKUP(H36,Troops!$D:$H,5,0)*N36,0),IFERROR(60/VLOOKUP(J36,Troops!$D:$H,5,0)*N36,0),IFERROR(60/VLOOKUP(L36,Troops!$D:$H,5,0)*N36,0))</f>
        <v>0</v>
      </c>
      <c r="P36" s="8" t="str">
        <f>IFERROR(VLOOKUP(D36,Reports!C:E,3,0),"")</f>
        <v/>
      </c>
      <c r="Q36" s="10" t="str">
        <f t="shared" ref="Q36:Q67" si="1">IFERROR(LEFT(P36,FIND("/",P36)-1)/RIGHT(P36,LEN(P36)-FIND("/",P36)),"")</f>
        <v/>
      </c>
      <c r="R36" s="8" t="str">
        <f>IFERROR(VLOOKUP(B36,'Rally Point'!A:B,2,0),"")</f>
        <v/>
      </c>
      <c r="S36" s="8" t="str">
        <f>IFERROR(VLOOKUP(B36,'Rally Point'!C:D,2,0),"")</f>
        <v/>
      </c>
      <c r="T36" s="8" t="str">
        <f>IFERROR(VLOOKUP(D36,Reports!C:F,4,0),"")</f>
        <v/>
      </c>
      <c r="U36" s="11" t="str">
        <f>IFERROR(VLOOKUP(D36,Reports!C:D,2,0),"")</f>
        <v/>
      </c>
    </row>
    <row r="37" spans="2:21" x14ac:dyDescent="0.25">
      <c r="B37" s="6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9">
        <f>MAX(IFERROR(60/VLOOKUP(H37,Troops!$D:$H,5,0)*N37,0),IFERROR(60/VLOOKUP(J37,Troops!$D:$H,5,0)*N37,0),IFERROR(60/VLOOKUP(L37,Troops!$D:$H,5,0)*N37,0))</f>
        <v>0</v>
      </c>
      <c r="P37" s="8" t="str">
        <f>IFERROR(VLOOKUP(D37,Reports!C:E,3,0),"")</f>
        <v/>
      </c>
      <c r="Q37" s="10" t="str">
        <f t="shared" si="1"/>
        <v/>
      </c>
      <c r="R37" s="8" t="str">
        <f>IFERROR(VLOOKUP(B37,'Rally Point'!A:B,2,0),"")</f>
        <v/>
      </c>
      <c r="S37" s="8" t="str">
        <f>IFERROR(VLOOKUP(B37,'Rally Point'!C:D,2,0),"")</f>
        <v/>
      </c>
      <c r="T37" s="8" t="str">
        <f>IFERROR(VLOOKUP(D37,Reports!C:F,4,0),"")</f>
        <v/>
      </c>
      <c r="U37" s="11" t="str">
        <f>IFERROR(VLOOKUP(D37,Reports!C:D,2,0),"")</f>
        <v/>
      </c>
    </row>
    <row r="38" spans="2:21" x14ac:dyDescent="0.25">
      <c r="B38" s="6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9">
        <f>MAX(IFERROR(60/VLOOKUP(H38,Troops!$D:$H,5,0)*N38,0),IFERROR(60/VLOOKUP(J38,Troops!$D:$H,5,0)*N38,0),IFERROR(60/VLOOKUP(L38,Troops!$D:$H,5,0)*N38,0))</f>
        <v>0</v>
      </c>
      <c r="P38" s="8" t="str">
        <f>IFERROR(VLOOKUP(D38,Reports!C:E,3,0),"")</f>
        <v/>
      </c>
      <c r="Q38" s="10" t="str">
        <f t="shared" si="1"/>
        <v/>
      </c>
      <c r="R38" s="8" t="str">
        <f>IFERROR(VLOOKUP(B38,'Rally Point'!A:B,2,0),"")</f>
        <v/>
      </c>
      <c r="S38" s="8" t="str">
        <f>IFERROR(VLOOKUP(B38,'Rally Point'!C:D,2,0),"")</f>
        <v/>
      </c>
      <c r="T38" s="8" t="str">
        <f>IFERROR(VLOOKUP(D38,Reports!C:F,4,0),"")</f>
        <v/>
      </c>
      <c r="U38" s="11" t="str">
        <f>IFERROR(VLOOKUP(D38,Reports!C:D,2,0),"")</f>
        <v/>
      </c>
    </row>
    <row r="39" spans="2:21" x14ac:dyDescent="0.25">
      <c r="B39" s="6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9">
        <f>MAX(IFERROR(60/VLOOKUP(H39,Troops!$D:$H,5,0)*N39,0),IFERROR(60/VLOOKUP(J39,Troops!$D:$H,5,0)*N39,0),IFERROR(60/VLOOKUP(L39,Troops!$D:$H,5,0)*N39,0))</f>
        <v>0</v>
      </c>
      <c r="P39" s="8" t="str">
        <f>IFERROR(VLOOKUP(D39,Reports!C:E,3,0),"")</f>
        <v/>
      </c>
      <c r="Q39" s="10" t="str">
        <f t="shared" si="1"/>
        <v/>
      </c>
      <c r="R39" s="8" t="str">
        <f>IFERROR(VLOOKUP(B39,'Rally Point'!A:B,2,0),"")</f>
        <v/>
      </c>
      <c r="S39" s="8" t="str">
        <f>IFERROR(VLOOKUP(B39,'Rally Point'!C:D,2,0),"")</f>
        <v/>
      </c>
      <c r="T39" s="8" t="str">
        <f>IFERROR(VLOOKUP(D39,Reports!C:F,4,0),"")</f>
        <v/>
      </c>
      <c r="U39" s="11" t="str">
        <f>IFERROR(VLOOKUP(D39,Reports!C:D,2,0),"")</f>
        <v/>
      </c>
    </row>
    <row r="40" spans="2:21" x14ac:dyDescent="0.25">
      <c r="B40" s="6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9">
        <f>MAX(IFERROR(60/VLOOKUP(H40,Troops!$D:$H,5,0)*N40,0),IFERROR(60/VLOOKUP(J40,Troops!$D:$H,5,0)*N40,0),IFERROR(60/VLOOKUP(L40,Troops!$D:$H,5,0)*N40,0))</f>
        <v>0</v>
      </c>
      <c r="P40" s="8" t="str">
        <f>IFERROR(VLOOKUP(D40,Reports!C:E,3,0),"")</f>
        <v/>
      </c>
      <c r="Q40" s="10" t="str">
        <f t="shared" si="1"/>
        <v/>
      </c>
      <c r="R40" s="8" t="str">
        <f>IFERROR(VLOOKUP(B40,'Rally Point'!A:B,2,0),"")</f>
        <v/>
      </c>
      <c r="S40" s="8" t="str">
        <f>IFERROR(VLOOKUP(B40,'Rally Point'!C:D,2,0),"")</f>
        <v/>
      </c>
      <c r="T40" s="8" t="str">
        <f>IFERROR(VLOOKUP(D40,Reports!C:F,4,0),"")</f>
        <v/>
      </c>
      <c r="U40" s="11" t="str">
        <f>IFERROR(VLOOKUP(D40,Reports!C:D,2,0),"")</f>
        <v/>
      </c>
    </row>
    <row r="41" spans="2:21" x14ac:dyDescent="0.25">
      <c r="B41" s="6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9">
        <f>MAX(IFERROR(60/VLOOKUP(H41,Troops!$D:$H,5,0)*N41,0),IFERROR(60/VLOOKUP(J41,Troops!$D:$H,5,0)*N41,0),IFERROR(60/VLOOKUP(L41,Troops!$D:$H,5,0)*N41,0))</f>
        <v>0</v>
      </c>
      <c r="P41" s="8" t="str">
        <f>IFERROR(VLOOKUP(D41,Reports!C:E,3,0),"")</f>
        <v/>
      </c>
      <c r="Q41" s="10" t="str">
        <f t="shared" si="1"/>
        <v/>
      </c>
      <c r="R41" s="8" t="str">
        <f>IFERROR(VLOOKUP(B41,'Rally Point'!A:B,2,0),"")</f>
        <v/>
      </c>
      <c r="S41" s="8" t="str">
        <f>IFERROR(VLOOKUP(B41,'Rally Point'!C:D,2,0),"")</f>
        <v/>
      </c>
      <c r="T41" s="8" t="str">
        <f>IFERROR(VLOOKUP(D41,Reports!C:F,4,0),"")</f>
        <v/>
      </c>
      <c r="U41" s="11" t="str">
        <f>IFERROR(VLOOKUP(D41,Reports!C:D,2,0),"")</f>
        <v/>
      </c>
    </row>
    <row r="42" spans="2:21" x14ac:dyDescent="0.25">
      <c r="B42" s="6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9">
        <f>MAX(IFERROR(60/VLOOKUP(H42,Troops!$D:$H,5,0)*N42,0),IFERROR(60/VLOOKUP(J42,Troops!$D:$H,5,0)*N42,0),IFERROR(60/VLOOKUP(L42,Troops!$D:$H,5,0)*N42,0))</f>
        <v>0</v>
      </c>
      <c r="P42" s="8" t="str">
        <f>IFERROR(VLOOKUP(D42,Reports!C:E,3,0),"")</f>
        <v/>
      </c>
      <c r="Q42" s="10" t="str">
        <f t="shared" si="1"/>
        <v/>
      </c>
      <c r="R42" s="8" t="str">
        <f>IFERROR(VLOOKUP(B42,'Rally Point'!A:B,2,0),"")</f>
        <v/>
      </c>
      <c r="S42" s="8" t="str">
        <f>IFERROR(VLOOKUP(B42,'Rally Point'!C:D,2,0),"")</f>
        <v/>
      </c>
      <c r="T42" s="8" t="str">
        <f>IFERROR(VLOOKUP(D42,Reports!C:F,4,0),"")</f>
        <v/>
      </c>
      <c r="U42" s="11" t="str">
        <f>IFERROR(VLOOKUP(D42,Reports!C:D,2,0),"")</f>
        <v/>
      </c>
    </row>
    <row r="43" spans="2:21" x14ac:dyDescent="0.25">
      <c r="B43" s="6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9">
        <f>MAX(IFERROR(60/VLOOKUP(H43,Troops!$D:$H,5,0)*N43,0),IFERROR(60/VLOOKUP(J43,Troops!$D:$H,5,0)*N43,0),IFERROR(60/VLOOKUP(L43,Troops!$D:$H,5,0)*N43,0))</f>
        <v>0</v>
      </c>
      <c r="P43" s="8" t="str">
        <f>IFERROR(VLOOKUP(D43,Reports!C:E,3,0),"")</f>
        <v/>
      </c>
      <c r="Q43" s="10" t="str">
        <f t="shared" si="1"/>
        <v/>
      </c>
      <c r="R43" s="8" t="str">
        <f>IFERROR(VLOOKUP(B43,'Rally Point'!A:B,2,0),"")</f>
        <v/>
      </c>
      <c r="S43" s="8" t="str">
        <f>IFERROR(VLOOKUP(B43,'Rally Point'!C:D,2,0),"")</f>
        <v/>
      </c>
      <c r="T43" s="8" t="str">
        <f>IFERROR(VLOOKUP(D43,Reports!C:F,4,0),"")</f>
        <v/>
      </c>
      <c r="U43" s="11" t="str">
        <f>IFERROR(VLOOKUP(D43,Reports!C:D,2,0),"")</f>
        <v/>
      </c>
    </row>
    <row r="44" spans="2:21" x14ac:dyDescent="0.25">
      <c r="B44" s="6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9">
        <f>MAX(IFERROR(60/VLOOKUP(H44,Troops!$D:$H,5,0)*N44,0),IFERROR(60/VLOOKUP(J44,Troops!$D:$H,5,0)*N44,0),IFERROR(60/VLOOKUP(L44,Troops!$D:$H,5,0)*N44,0))</f>
        <v>0</v>
      </c>
      <c r="P44" s="8" t="str">
        <f>IFERROR(VLOOKUP(D44,Reports!C:E,3,0),"")</f>
        <v/>
      </c>
      <c r="Q44" s="10" t="str">
        <f t="shared" si="1"/>
        <v/>
      </c>
      <c r="R44" s="8" t="str">
        <f>IFERROR(VLOOKUP(B44,'Rally Point'!A:B,2,0),"")</f>
        <v/>
      </c>
      <c r="S44" s="8" t="str">
        <f>IFERROR(VLOOKUP(B44,'Rally Point'!C:D,2,0),"")</f>
        <v/>
      </c>
      <c r="T44" s="8" t="str">
        <f>IFERROR(VLOOKUP(D44,Reports!C:F,4,0),"")</f>
        <v/>
      </c>
      <c r="U44" s="11" t="str">
        <f>IFERROR(VLOOKUP(D44,Reports!C:D,2,0),"")</f>
        <v/>
      </c>
    </row>
    <row r="45" spans="2:21" x14ac:dyDescent="0.25">
      <c r="B45" s="6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9">
        <f>MAX(IFERROR(60/VLOOKUP(H45,Troops!$D:$H,5,0)*N45,0),IFERROR(60/VLOOKUP(J45,Troops!$D:$H,5,0)*N45,0),IFERROR(60/VLOOKUP(L45,Troops!$D:$H,5,0)*N45,0))</f>
        <v>0</v>
      </c>
      <c r="P45" s="8" t="str">
        <f>IFERROR(VLOOKUP(D45,Reports!C:E,3,0),"")</f>
        <v/>
      </c>
      <c r="Q45" s="10" t="str">
        <f t="shared" si="1"/>
        <v/>
      </c>
      <c r="R45" s="8" t="str">
        <f>IFERROR(VLOOKUP(B45,'Rally Point'!A:B,2,0),"")</f>
        <v/>
      </c>
      <c r="S45" s="8" t="str">
        <f>IFERROR(VLOOKUP(B45,'Rally Point'!C:D,2,0),"")</f>
        <v/>
      </c>
      <c r="T45" s="8" t="str">
        <f>IFERROR(VLOOKUP(D45,Reports!C:F,4,0),"")</f>
        <v/>
      </c>
      <c r="U45" s="11" t="str">
        <f>IFERROR(VLOOKUP(D45,Reports!C:D,2,0),"")</f>
        <v/>
      </c>
    </row>
    <row r="46" spans="2:21" x14ac:dyDescent="0.25">
      <c r="B46" s="6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9">
        <f>MAX(IFERROR(60/VLOOKUP(H46,Troops!$D:$H,5,0)*N46,0),IFERROR(60/VLOOKUP(J46,Troops!$D:$H,5,0)*N46,0),IFERROR(60/VLOOKUP(L46,Troops!$D:$H,5,0)*N46,0))</f>
        <v>0</v>
      </c>
      <c r="P46" s="8" t="str">
        <f>IFERROR(VLOOKUP(D46,Reports!C:E,3,0),"")</f>
        <v/>
      </c>
      <c r="Q46" s="10" t="str">
        <f t="shared" si="1"/>
        <v/>
      </c>
      <c r="R46" s="8" t="str">
        <f>IFERROR(VLOOKUP(B46,'Rally Point'!A:B,2,0),"")</f>
        <v/>
      </c>
      <c r="S46" s="8" t="str">
        <f>IFERROR(VLOOKUP(B46,'Rally Point'!C:D,2,0),"")</f>
        <v/>
      </c>
      <c r="T46" s="8" t="str">
        <f>IFERROR(VLOOKUP(D46,Reports!C:F,4,0),"")</f>
        <v/>
      </c>
      <c r="U46" s="11" t="str">
        <f>IFERROR(VLOOKUP(D46,Reports!C:D,2,0),"")</f>
        <v/>
      </c>
    </row>
    <row r="47" spans="2:21" x14ac:dyDescent="0.25">
      <c r="B47" s="6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9">
        <f>MAX(IFERROR(60/VLOOKUP(H47,Troops!$D:$H,5,0)*N47,0),IFERROR(60/VLOOKUP(J47,Troops!$D:$H,5,0)*N47,0),IFERROR(60/VLOOKUP(L47,Troops!$D:$H,5,0)*N47,0))</f>
        <v>0</v>
      </c>
      <c r="P47" s="8" t="str">
        <f>IFERROR(VLOOKUP(D47,Reports!C:E,3,0),"")</f>
        <v/>
      </c>
      <c r="Q47" s="10" t="str">
        <f t="shared" si="1"/>
        <v/>
      </c>
      <c r="R47" s="8" t="str">
        <f>IFERROR(VLOOKUP(B47,'Rally Point'!A:B,2,0),"")</f>
        <v/>
      </c>
      <c r="S47" s="8" t="str">
        <f>IFERROR(VLOOKUP(B47,'Rally Point'!C:D,2,0),"")</f>
        <v/>
      </c>
      <c r="T47" s="8" t="str">
        <f>IFERROR(VLOOKUP(D47,Reports!C:F,4,0),"")</f>
        <v/>
      </c>
      <c r="U47" s="11" t="str">
        <f>IFERROR(VLOOKUP(D47,Reports!C:D,2,0),"")</f>
        <v/>
      </c>
    </row>
    <row r="48" spans="2:21" x14ac:dyDescent="0.25">
      <c r="B48" s="6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9">
        <f>MAX(IFERROR(60/VLOOKUP(H48,Troops!$D:$H,5,0)*N48,0),IFERROR(60/VLOOKUP(J48,Troops!$D:$H,5,0)*N48,0),IFERROR(60/VLOOKUP(L48,Troops!$D:$H,5,0)*N48,0))</f>
        <v>0</v>
      </c>
      <c r="P48" s="8" t="str">
        <f>IFERROR(VLOOKUP(D48,Reports!C:E,3,0),"")</f>
        <v/>
      </c>
      <c r="Q48" s="10" t="str">
        <f t="shared" si="1"/>
        <v/>
      </c>
      <c r="R48" s="8" t="str">
        <f>IFERROR(VLOOKUP(B48,'Rally Point'!A:B,2,0),"")</f>
        <v/>
      </c>
      <c r="S48" s="8" t="str">
        <f>IFERROR(VLOOKUP(B48,'Rally Point'!C:D,2,0),"")</f>
        <v/>
      </c>
      <c r="T48" s="8" t="str">
        <f>IFERROR(VLOOKUP(D48,Reports!C:F,4,0),"")</f>
        <v/>
      </c>
      <c r="U48" s="11" t="str">
        <f>IFERROR(VLOOKUP(D48,Reports!C:D,2,0),"")</f>
        <v/>
      </c>
    </row>
    <row r="49" spans="2:21" x14ac:dyDescent="0.25">
      <c r="B49" s="6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9">
        <f>MAX(IFERROR(60/VLOOKUP(H49,Troops!$D:$H,5,0)*N49,0),IFERROR(60/VLOOKUP(J49,Troops!$D:$H,5,0)*N49,0),IFERROR(60/VLOOKUP(L49,Troops!$D:$H,5,0)*N49,0))</f>
        <v>0</v>
      </c>
      <c r="P49" s="8" t="str">
        <f>IFERROR(VLOOKUP(D49,Reports!C:E,3,0),"")</f>
        <v/>
      </c>
      <c r="Q49" s="10" t="str">
        <f t="shared" si="1"/>
        <v/>
      </c>
      <c r="R49" s="8" t="str">
        <f>IFERROR(VLOOKUP(B49,'Rally Point'!A:B,2,0),"")</f>
        <v/>
      </c>
      <c r="S49" s="8" t="str">
        <f>IFERROR(VLOOKUP(B49,'Rally Point'!C:D,2,0),"")</f>
        <v/>
      </c>
      <c r="T49" s="8" t="str">
        <f>IFERROR(VLOOKUP(D49,Reports!C:F,4,0),"")</f>
        <v/>
      </c>
      <c r="U49" s="11" t="str">
        <f>IFERROR(VLOOKUP(D49,Reports!C:D,2,0),"")</f>
        <v/>
      </c>
    </row>
    <row r="50" spans="2:21" x14ac:dyDescent="0.25">
      <c r="B50" s="6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9">
        <f>MAX(IFERROR(60/VLOOKUP(H50,Troops!$D:$H,5,0)*N50,0),IFERROR(60/VLOOKUP(J50,Troops!$D:$H,5,0)*N50,0),IFERROR(60/VLOOKUP(L50,Troops!$D:$H,5,0)*N50,0))</f>
        <v>0</v>
      </c>
      <c r="P50" s="8" t="str">
        <f>IFERROR(VLOOKUP(D50,Reports!C:E,3,0),"")</f>
        <v/>
      </c>
      <c r="Q50" s="10" t="str">
        <f t="shared" si="1"/>
        <v/>
      </c>
      <c r="R50" s="8" t="str">
        <f>IFERROR(VLOOKUP(B50,'Rally Point'!A:B,2,0),"")</f>
        <v/>
      </c>
      <c r="S50" s="8" t="str">
        <f>IFERROR(VLOOKUP(B50,'Rally Point'!C:D,2,0),"")</f>
        <v/>
      </c>
      <c r="T50" s="8" t="str">
        <f>IFERROR(VLOOKUP(D50,Reports!C:F,4,0),"")</f>
        <v/>
      </c>
      <c r="U50" s="11" t="str">
        <f>IFERROR(VLOOKUP(D50,Reports!C:D,2,0),"")</f>
        <v/>
      </c>
    </row>
    <row r="51" spans="2:21" x14ac:dyDescent="0.25">
      <c r="B51" s="6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9">
        <f>MAX(IFERROR(60/VLOOKUP(H51,Troops!$D:$H,5,0)*N51,0),IFERROR(60/VLOOKUP(J51,Troops!$D:$H,5,0)*N51,0),IFERROR(60/VLOOKUP(L51,Troops!$D:$H,5,0)*N51,0))</f>
        <v>0</v>
      </c>
      <c r="P51" s="8" t="str">
        <f>IFERROR(VLOOKUP(D51,Reports!C:E,3,0),"")</f>
        <v/>
      </c>
      <c r="Q51" s="10" t="str">
        <f t="shared" si="1"/>
        <v/>
      </c>
      <c r="R51" s="8" t="str">
        <f>IFERROR(VLOOKUP(B51,'Rally Point'!A:B,2,0),"")</f>
        <v/>
      </c>
      <c r="S51" s="8" t="str">
        <f>IFERROR(VLOOKUP(B51,'Rally Point'!C:D,2,0),"")</f>
        <v/>
      </c>
      <c r="T51" s="8" t="str">
        <f>IFERROR(VLOOKUP(D51,Reports!C:F,4,0),"")</f>
        <v/>
      </c>
      <c r="U51" s="11" t="str">
        <f>IFERROR(VLOOKUP(D51,Reports!C:D,2,0),"")</f>
        <v/>
      </c>
    </row>
    <row r="52" spans="2:21" x14ac:dyDescent="0.25">
      <c r="B52" s="6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9">
        <f>MAX(IFERROR(60/VLOOKUP(H52,Troops!$D:$H,5,0)*N52,0),IFERROR(60/VLOOKUP(J52,Troops!$D:$H,5,0)*N52,0),IFERROR(60/VLOOKUP(L52,Troops!$D:$H,5,0)*N52,0))</f>
        <v>0</v>
      </c>
      <c r="P52" s="8" t="str">
        <f>IFERROR(VLOOKUP(D52,Reports!C:E,3,0),"")</f>
        <v/>
      </c>
      <c r="Q52" s="10" t="str">
        <f t="shared" si="1"/>
        <v/>
      </c>
      <c r="R52" s="8" t="str">
        <f>IFERROR(VLOOKUP(B52,'Rally Point'!A:B,2,0),"")</f>
        <v/>
      </c>
      <c r="S52" s="8" t="str">
        <f>IFERROR(VLOOKUP(B52,'Rally Point'!C:D,2,0),"")</f>
        <v/>
      </c>
      <c r="T52" s="8" t="str">
        <f>IFERROR(VLOOKUP(D52,Reports!C:F,4,0),"")</f>
        <v/>
      </c>
      <c r="U52" s="11" t="str">
        <f>IFERROR(VLOOKUP(D52,Reports!C:D,2,0),"")</f>
        <v/>
      </c>
    </row>
    <row r="53" spans="2:21" x14ac:dyDescent="0.25">
      <c r="B53" s="6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9">
        <f>MAX(IFERROR(60/VLOOKUP(H53,Troops!$D:$H,5,0)*N53,0),IFERROR(60/VLOOKUP(J53,Troops!$D:$H,5,0)*N53,0),IFERROR(60/VLOOKUP(L53,Troops!$D:$H,5,0)*N53,0))</f>
        <v>0</v>
      </c>
      <c r="P53" s="8" t="str">
        <f>IFERROR(VLOOKUP(D53,Reports!C:E,3,0),"")</f>
        <v/>
      </c>
      <c r="Q53" s="10" t="str">
        <f t="shared" si="1"/>
        <v/>
      </c>
      <c r="R53" s="8" t="str">
        <f>IFERROR(VLOOKUP(B53,'Rally Point'!A:B,2,0),"")</f>
        <v/>
      </c>
      <c r="S53" s="8" t="str">
        <f>IFERROR(VLOOKUP(B53,'Rally Point'!C:D,2,0),"")</f>
        <v/>
      </c>
      <c r="T53" s="8" t="str">
        <f>IFERROR(VLOOKUP(D53,Reports!C:F,4,0),"")</f>
        <v/>
      </c>
      <c r="U53" s="11" t="str">
        <f>IFERROR(VLOOKUP(D53,Reports!C:D,2,0),"")</f>
        <v/>
      </c>
    </row>
    <row r="54" spans="2:21" x14ac:dyDescent="0.25">
      <c r="B54" s="6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9">
        <f>MAX(IFERROR(60/VLOOKUP(H54,Troops!$D:$H,5,0)*N54,0),IFERROR(60/VLOOKUP(J54,Troops!$D:$H,5,0)*N54,0),IFERROR(60/VLOOKUP(L54,Troops!$D:$H,5,0)*N54,0))</f>
        <v>0</v>
      </c>
      <c r="P54" s="8" t="str">
        <f>IFERROR(VLOOKUP(D54,Reports!C:E,3,0),"")</f>
        <v/>
      </c>
      <c r="Q54" s="10" t="str">
        <f t="shared" si="1"/>
        <v/>
      </c>
      <c r="R54" s="8" t="str">
        <f>IFERROR(VLOOKUP(B54,'Rally Point'!A:B,2,0),"")</f>
        <v/>
      </c>
      <c r="S54" s="8" t="str">
        <f>IFERROR(VLOOKUP(B54,'Rally Point'!C:D,2,0),"")</f>
        <v/>
      </c>
      <c r="T54" s="8" t="str">
        <f>IFERROR(VLOOKUP(D54,Reports!C:F,4,0),"")</f>
        <v/>
      </c>
      <c r="U54" s="11" t="str">
        <f>IFERROR(VLOOKUP(D54,Reports!C:D,2,0),"")</f>
        <v/>
      </c>
    </row>
    <row r="55" spans="2:21" x14ac:dyDescent="0.25">
      <c r="B55" s="6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9">
        <f>MAX(IFERROR(60/VLOOKUP(H55,Troops!$D:$H,5,0)*N55,0),IFERROR(60/VLOOKUP(J55,Troops!$D:$H,5,0)*N55,0),IFERROR(60/VLOOKUP(L55,Troops!$D:$H,5,0)*N55,0))</f>
        <v>0</v>
      </c>
      <c r="P55" s="8" t="str">
        <f>IFERROR(VLOOKUP(D55,Reports!C:E,3,0),"")</f>
        <v/>
      </c>
      <c r="Q55" s="10" t="str">
        <f t="shared" si="1"/>
        <v/>
      </c>
      <c r="R55" s="8" t="str">
        <f>IFERROR(VLOOKUP(B55,'Rally Point'!A:B,2,0),"")</f>
        <v/>
      </c>
      <c r="S55" s="8" t="str">
        <f>IFERROR(VLOOKUP(B55,'Rally Point'!C:D,2,0),"")</f>
        <v/>
      </c>
      <c r="T55" s="8" t="str">
        <f>IFERROR(VLOOKUP(D55,Reports!C:F,4,0),"")</f>
        <v/>
      </c>
      <c r="U55" s="11" t="str">
        <f>IFERROR(VLOOKUP(D55,Reports!C:D,2,0),"")</f>
        <v/>
      </c>
    </row>
    <row r="56" spans="2:21" x14ac:dyDescent="0.25">
      <c r="B56" s="6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9">
        <f>MAX(IFERROR(60/VLOOKUP(H56,Troops!$D:$H,5,0)*N56,0),IFERROR(60/VLOOKUP(J56,Troops!$D:$H,5,0)*N56,0),IFERROR(60/VLOOKUP(L56,Troops!$D:$H,5,0)*N56,0))</f>
        <v>0</v>
      </c>
      <c r="P56" s="8" t="str">
        <f>IFERROR(VLOOKUP(D56,Reports!C:E,3,0),"")</f>
        <v/>
      </c>
      <c r="Q56" s="10" t="str">
        <f t="shared" si="1"/>
        <v/>
      </c>
      <c r="R56" s="8" t="str">
        <f>IFERROR(VLOOKUP(B56,'Rally Point'!A:B,2,0),"")</f>
        <v/>
      </c>
      <c r="S56" s="8" t="str">
        <f>IFERROR(VLOOKUP(B56,'Rally Point'!C:D,2,0),"")</f>
        <v/>
      </c>
      <c r="T56" s="8" t="str">
        <f>IFERROR(VLOOKUP(D56,Reports!C:F,4,0),"")</f>
        <v/>
      </c>
      <c r="U56" s="11" t="str">
        <f>IFERROR(VLOOKUP(D56,Reports!C:D,2,0),"")</f>
        <v/>
      </c>
    </row>
    <row r="57" spans="2:21" x14ac:dyDescent="0.25">
      <c r="B57" s="6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9">
        <f>MAX(IFERROR(60/VLOOKUP(H57,Troops!$D:$H,5,0)*N57,0),IFERROR(60/VLOOKUP(J57,Troops!$D:$H,5,0)*N57,0),IFERROR(60/VLOOKUP(L57,Troops!$D:$H,5,0)*N57,0))</f>
        <v>0</v>
      </c>
      <c r="P57" s="8" t="str">
        <f>IFERROR(VLOOKUP(D57,Reports!C:E,3,0),"")</f>
        <v/>
      </c>
      <c r="Q57" s="10" t="str">
        <f t="shared" si="1"/>
        <v/>
      </c>
      <c r="R57" s="8" t="str">
        <f>IFERROR(VLOOKUP(B57,'Rally Point'!A:B,2,0),"")</f>
        <v/>
      </c>
      <c r="S57" s="8" t="str">
        <f>IFERROR(VLOOKUP(B57,'Rally Point'!C:D,2,0),"")</f>
        <v/>
      </c>
      <c r="T57" s="8" t="str">
        <f>IFERROR(VLOOKUP(D57,Reports!C:F,4,0),"")</f>
        <v/>
      </c>
      <c r="U57" s="11" t="str">
        <f>IFERROR(VLOOKUP(D57,Reports!C:D,2,0),"")</f>
        <v/>
      </c>
    </row>
    <row r="58" spans="2:21" x14ac:dyDescent="0.25">
      <c r="B58" s="6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9">
        <f>MAX(IFERROR(60/VLOOKUP(H58,Troops!$D:$H,5,0)*N58,0),IFERROR(60/VLOOKUP(J58,Troops!$D:$H,5,0)*N58,0),IFERROR(60/VLOOKUP(L58,Troops!$D:$H,5,0)*N58,0))</f>
        <v>0</v>
      </c>
      <c r="P58" s="8" t="str">
        <f>IFERROR(VLOOKUP(D58,Reports!C:E,3,0),"")</f>
        <v/>
      </c>
      <c r="Q58" s="10" t="str">
        <f t="shared" si="1"/>
        <v/>
      </c>
      <c r="R58" s="8" t="str">
        <f>IFERROR(VLOOKUP(B58,'Rally Point'!A:B,2,0),"")</f>
        <v/>
      </c>
      <c r="S58" s="8" t="str">
        <f>IFERROR(VLOOKUP(B58,'Rally Point'!C:D,2,0),"")</f>
        <v/>
      </c>
      <c r="T58" s="8" t="str">
        <f>IFERROR(VLOOKUP(D58,Reports!C:F,4,0),"")</f>
        <v/>
      </c>
      <c r="U58" s="11" t="str">
        <f>IFERROR(VLOOKUP(D58,Reports!C:D,2,0),"")</f>
        <v/>
      </c>
    </row>
    <row r="59" spans="2:21" x14ac:dyDescent="0.25">
      <c r="B59" s="6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9">
        <f>MAX(IFERROR(60/VLOOKUP(H59,Troops!$D:$H,5,0)*N59,0),IFERROR(60/VLOOKUP(J59,Troops!$D:$H,5,0)*N59,0),IFERROR(60/VLOOKUP(L59,Troops!$D:$H,5,0)*N59,0))</f>
        <v>0</v>
      </c>
      <c r="P59" s="8" t="str">
        <f>IFERROR(VLOOKUP(D59,Reports!C:E,3,0),"")</f>
        <v/>
      </c>
      <c r="Q59" s="10" t="str">
        <f t="shared" si="1"/>
        <v/>
      </c>
      <c r="R59" s="8" t="str">
        <f>IFERROR(VLOOKUP(B59,'Rally Point'!A:B,2,0),"")</f>
        <v/>
      </c>
      <c r="S59" s="8" t="str">
        <f>IFERROR(VLOOKUP(B59,'Rally Point'!C:D,2,0),"")</f>
        <v/>
      </c>
      <c r="T59" s="8" t="str">
        <f>IFERROR(VLOOKUP(D59,Reports!C:F,4,0),"")</f>
        <v/>
      </c>
      <c r="U59" s="11" t="str">
        <f>IFERROR(VLOOKUP(D59,Reports!C:D,2,0),"")</f>
        <v/>
      </c>
    </row>
    <row r="60" spans="2:21" x14ac:dyDescent="0.25">
      <c r="B60" s="6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9">
        <f>MAX(IFERROR(60/VLOOKUP(H60,Troops!$D:$H,5,0)*N60,0),IFERROR(60/VLOOKUP(J60,Troops!$D:$H,5,0)*N60,0),IFERROR(60/VLOOKUP(L60,Troops!$D:$H,5,0)*N60,0))</f>
        <v>0</v>
      </c>
      <c r="P60" s="8" t="str">
        <f>IFERROR(VLOOKUP(D60,Reports!C:E,3,0),"")</f>
        <v/>
      </c>
      <c r="Q60" s="10" t="str">
        <f t="shared" si="1"/>
        <v/>
      </c>
      <c r="R60" s="8" t="str">
        <f>IFERROR(VLOOKUP(B60,'Rally Point'!A:B,2,0),"")</f>
        <v/>
      </c>
      <c r="S60" s="8" t="str">
        <f>IFERROR(VLOOKUP(B60,'Rally Point'!C:D,2,0),"")</f>
        <v/>
      </c>
      <c r="T60" s="8" t="str">
        <f>IFERROR(VLOOKUP(D60,Reports!C:F,4,0),"")</f>
        <v/>
      </c>
      <c r="U60" s="11" t="str">
        <f>IFERROR(VLOOKUP(D60,Reports!C:D,2,0),"")</f>
        <v/>
      </c>
    </row>
    <row r="61" spans="2:21" x14ac:dyDescent="0.25">
      <c r="B61" s="6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9">
        <f>MAX(IFERROR(60/VLOOKUP(H61,Troops!$D:$H,5,0)*N61,0),IFERROR(60/VLOOKUP(J61,Troops!$D:$H,5,0)*N61,0),IFERROR(60/VLOOKUP(L61,Troops!$D:$H,5,0)*N61,0))</f>
        <v>0</v>
      </c>
      <c r="P61" s="8" t="str">
        <f>IFERROR(VLOOKUP(D61,Reports!C:E,3,0),"")</f>
        <v/>
      </c>
      <c r="Q61" s="10" t="str">
        <f t="shared" si="1"/>
        <v/>
      </c>
      <c r="R61" s="8" t="str">
        <f>IFERROR(VLOOKUP(B61,'Rally Point'!A:B,2,0),"")</f>
        <v/>
      </c>
      <c r="S61" s="8" t="str">
        <f>IFERROR(VLOOKUP(B61,'Rally Point'!C:D,2,0),"")</f>
        <v/>
      </c>
      <c r="T61" s="8" t="str">
        <f>IFERROR(VLOOKUP(D61,Reports!C:F,4,0),"")</f>
        <v/>
      </c>
      <c r="U61" s="11" t="str">
        <f>IFERROR(VLOOKUP(D61,Reports!C:D,2,0),"")</f>
        <v/>
      </c>
    </row>
    <row r="62" spans="2:21" x14ac:dyDescent="0.25">
      <c r="B62" s="6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9">
        <f>MAX(IFERROR(60/VLOOKUP(H62,Troops!$D:$H,5,0)*N62,0),IFERROR(60/VLOOKUP(J62,Troops!$D:$H,5,0)*N62,0),IFERROR(60/VLOOKUP(L62,Troops!$D:$H,5,0)*N62,0))</f>
        <v>0</v>
      </c>
      <c r="P62" s="8" t="str">
        <f>IFERROR(VLOOKUP(D62,Reports!C:E,3,0),"")</f>
        <v/>
      </c>
      <c r="Q62" s="10" t="str">
        <f t="shared" si="1"/>
        <v/>
      </c>
      <c r="R62" s="8" t="str">
        <f>IFERROR(VLOOKUP(B62,'Rally Point'!A:B,2,0),"")</f>
        <v/>
      </c>
      <c r="S62" s="8" t="str">
        <f>IFERROR(VLOOKUP(B62,'Rally Point'!C:D,2,0),"")</f>
        <v/>
      </c>
      <c r="T62" s="8" t="str">
        <f>IFERROR(VLOOKUP(D62,Reports!C:F,4,0),"")</f>
        <v/>
      </c>
      <c r="U62" s="11" t="str">
        <f>IFERROR(VLOOKUP(D62,Reports!C:D,2,0),"")</f>
        <v/>
      </c>
    </row>
    <row r="63" spans="2:21" x14ac:dyDescent="0.25">
      <c r="B63" s="6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9">
        <f>MAX(IFERROR(60/VLOOKUP(H63,Troops!$D:$H,5,0)*N63,0),IFERROR(60/VLOOKUP(J63,Troops!$D:$H,5,0)*N63,0),IFERROR(60/VLOOKUP(L63,Troops!$D:$H,5,0)*N63,0))</f>
        <v>0</v>
      </c>
      <c r="P63" s="8" t="str">
        <f>IFERROR(VLOOKUP(D63,Reports!C:E,3,0),"")</f>
        <v/>
      </c>
      <c r="Q63" s="10" t="str">
        <f t="shared" si="1"/>
        <v/>
      </c>
      <c r="R63" s="8" t="str">
        <f>IFERROR(VLOOKUP(B63,'Rally Point'!A:B,2,0),"")</f>
        <v/>
      </c>
      <c r="S63" s="8" t="str">
        <f>IFERROR(VLOOKUP(B63,'Rally Point'!C:D,2,0),"")</f>
        <v/>
      </c>
      <c r="T63" s="8" t="str">
        <f>IFERROR(VLOOKUP(D63,Reports!C:F,4,0),"")</f>
        <v/>
      </c>
      <c r="U63" s="11" t="str">
        <f>IFERROR(VLOOKUP(D63,Reports!C:D,2,0),"")</f>
        <v/>
      </c>
    </row>
    <row r="64" spans="2:21" x14ac:dyDescent="0.25">
      <c r="B64" s="6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9">
        <f>MAX(IFERROR(60/VLOOKUP(H64,Troops!$D:$H,5,0)*N64,0),IFERROR(60/VLOOKUP(J64,Troops!$D:$H,5,0)*N64,0),IFERROR(60/VLOOKUP(L64,Troops!$D:$H,5,0)*N64,0))</f>
        <v>0</v>
      </c>
      <c r="P64" s="8" t="str">
        <f>IFERROR(VLOOKUP(D64,Reports!C:E,3,0),"")</f>
        <v/>
      </c>
      <c r="Q64" s="10" t="str">
        <f t="shared" si="1"/>
        <v/>
      </c>
      <c r="R64" s="8" t="str">
        <f>IFERROR(VLOOKUP(B64,'Rally Point'!A:B,2,0),"")</f>
        <v/>
      </c>
      <c r="S64" s="8" t="str">
        <f>IFERROR(VLOOKUP(B64,'Rally Point'!C:D,2,0),"")</f>
        <v/>
      </c>
      <c r="T64" s="8" t="str">
        <f>IFERROR(VLOOKUP(D64,Reports!C:F,4,0),"")</f>
        <v/>
      </c>
      <c r="U64" s="11" t="str">
        <f>IFERROR(VLOOKUP(D64,Reports!C:D,2,0),"")</f>
        <v/>
      </c>
    </row>
    <row r="65" spans="2:21" x14ac:dyDescent="0.25">
      <c r="B65" s="6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9">
        <f>MAX(IFERROR(60/VLOOKUP(H65,Troops!$D:$H,5,0)*N65,0),IFERROR(60/VLOOKUP(J65,Troops!$D:$H,5,0)*N65,0),IFERROR(60/VLOOKUP(L65,Troops!$D:$H,5,0)*N65,0))</f>
        <v>0</v>
      </c>
      <c r="P65" s="8" t="str">
        <f>IFERROR(VLOOKUP(D65,Reports!C:E,3,0),"")</f>
        <v/>
      </c>
      <c r="Q65" s="10" t="str">
        <f t="shared" si="1"/>
        <v/>
      </c>
      <c r="R65" s="8" t="str">
        <f>IFERROR(VLOOKUP(B65,'Rally Point'!A:B,2,0),"")</f>
        <v/>
      </c>
      <c r="S65" s="8" t="str">
        <f>IFERROR(VLOOKUP(B65,'Rally Point'!C:D,2,0),"")</f>
        <v/>
      </c>
      <c r="T65" s="8" t="str">
        <f>IFERROR(VLOOKUP(D65,Reports!C:F,4,0),"")</f>
        <v/>
      </c>
      <c r="U65" s="11" t="str">
        <f>IFERROR(VLOOKUP(D65,Reports!C:D,2,0),"")</f>
        <v/>
      </c>
    </row>
    <row r="66" spans="2:21" x14ac:dyDescent="0.25">
      <c r="B66" s="6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9">
        <f>MAX(IFERROR(60/VLOOKUP(H66,Troops!$D:$H,5,0)*N66,0),IFERROR(60/VLOOKUP(J66,Troops!$D:$H,5,0)*N66,0),IFERROR(60/VLOOKUP(L66,Troops!$D:$H,5,0)*N66,0))</f>
        <v>0</v>
      </c>
      <c r="P66" s="8" t="str">
        <f>IFERROR(VLOOKUP(D66,Reports!C:E,3,0),"")</f>
        <v/>
      </c>
      <c r="Q66" s="10" t="str">
        <f t="shared" si="1"/>
        <v/>
      </c>
      <c r="R66" s="8" t="str">
        <f>IFERROR(VLOOKUP(B66,'Rally Point'!A:B,2,0),"")</f>
        <v/>
      </c>
      <c r="S66" s="8" t="str">
        <f>IFERROR(VLOOKUP(B66,'Rally Point'!C:D,2,0),"")</f>
        <v/>
      </c>
      <c r="T66" s="8" t="str">
        <f>IFERROR(VLOOKUP(D66,Reports!C:F,4,0),"")</f>
        <v/>
      </c>
      <c r="U66" s="11" t="str">
        <f>IFERROR(VLOOKUP(D66,Reports!C:D,2,0),"")</f>
        <v/>
      </c>
    </row>
    <row r="67" spans="2:21" x14ac:dyDescent="0.25">
      <c r="B67" s="6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9">
        <f>MAX(IFERROR(60/VLOOKUP(H67,Troops!$D:$H,5,0)*N67,0),IFERROR(60/VLOOKUP(J67,Troops!$D:$H,5,0)*N67,0),IFERROR(60/VLOOKUP(L67,Troops!$D:$H,5,0)*N67,0))</f>
        <v>0</v>
      </c>
      <c r="P67" s="8" t="str">
        <f>IFERROR(VLOOKUP(D67,Reports!C:E,3,0),"")</f>
        <v/>
      </c>
      <c r="Q67" s="10" t="str">
        <f t="shared" si="1"/>
        <v/>
      </c>
      <c r="R67" s="8" t="str">
        <f>IFERROR(VLOOKUP(B67,'Rally Point'!A:B,2,0),"")</f>
        <v/>
      </c>
      <c r="S67" s="8" t="str">
        <f>IFERROR(VLOOKUP(B67,'Rally Point'!C:D,2,0),"")</f>
        <v/>
      </c>
      <c r="T67" s="8" t="str">
        <f>IFERROR(VLOOKUP(D67,Reports!C:F,4,0),"")</f>
        <v/>
      </c>
      <c r="U67" s="11" t="str">
        <f>IFERROR(VLOOKUP(D67,Reports!C:D,2,0),"")</f>
        <v/>
      </c>
    </row>
    <row r="68" spans="2:21" x14ac:dyDescent="0.25">
      <c r="B68" s="6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9">
        <f>MAX(IFERROR(60/VLOOKUP(H68,Troops!$D:$H,5,0)*N68,0),IFERROR(60/VLOOKUP(J68,Troops!$D:$H,5,0)*N68,0),IFERROR(60/VLOOKUP(L68,Troops!$D:$H,5,0)*N68,0))</f>
        <v>0</v>
      </c>
      <c r="P68" s="8" t="str">
        <f>IFERROR(VLOOKUP(D68,Reports!C:E,3,0),"")</f>
        <v/>
      </c>
      <c r="Q68" s="10" t="str">
        <f t="shared" ref="Q68:Q99" si="2">IFERROR(LEFT(P68,FIND("/",P68)-1)/RIGHT(P68,LEN(P68)-FIND("/",P68)),"")</f>
        <v/>
      </c>
      <c r="R68" s="8" t="str">
        <f>IFERROR(VLOOKUP(B68,'Rally Point'!A:B,2,0),"")</f>
        <v/>
      </c>
      <c r="S68" s="8" t="str">
        <f>IFERROR(VLOOKUP(B68,'Rally Point'!C:D,2,0),"")</f>
        <v/>
      </c>
      <c r="T68" s="8" t="str">
        <f>IFERROR(VLOOKUP(D68,Reports!C:F,4,0),"")</f>
        <v/>
      </c>
      <c r="U68" s="11" t="str">
        <f>IFERROR(VLOOKUP(D68,Reports!C:D,2,0),"")</f>
        <v/>
      </c>
    </row>
    <row r="69" spans="2:21" x14ac:dyDescent="0.25">
      <c r="B69" s="6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9">
        <f>MAX(IFERROR(60/VLOOKUP(H69,Troops!$D:$H,5,0)*N69,0),IFERROR(60/VLOOKUP(J69,Troops!$D:$H,5,0)*N69,0),IFERROR(60/VLOOKUP(L69,Troops!$D:$H,5,0)*N69,0))</f>
        <v>0</v>
      </c>
      <c r="P69" s="8" t="str">
        <f>IFERROR(VLOOKUP(D69,Reports!C:E,3,0),"")</f>
        <v/>
      </c>
      <c r="Q69" s="10" t="str">
        <f t="shared" si="2"/>
        <v/>
      </c>
      <c r="R69" s="8" t="str">
        <f>IFERROR(VLOOKUP(B69,'Rally Point'!A:B,2,0),"")</f>
        <v/>
      </c>
      <c r="S69" s="8" t="str">
        <f>IFERROR(VLOOKUP(B69,'Rally Point'!C:D,2,0),"")</f>
        <v/>
      </c>
      <c r="T69" s="8" t="str">
        <f>IFERROR(VLOOKUP(D69,Reports!C:F,4,0),"")</f>
        <v/>
      </c>
      <c r="U69" s="11" t="str">
        <f>IFERROR(VLOOKUP(D69,Reports!C:D,2,0),"")</f>
        <v/>
      </c>
    </row>
    <row r="70" spans="2:21" x14ac:dyDescent="0.25">
      <c r="B70" s="6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9">
        <f>MAX(IFERROR(60/VLOOKUP(H70,Troops!$D:$H,5,0)*N70,0),IFERROR(60/VLOOKUP(J70,Troops!$D:$H,5,0)*N70,0),IFERROR(60/VLOOKUP(L70,Troops!$D:$H,5,0)*N70,0))</f>
        <v>0</v>
      </c>
      <c r="P70" s="8" t="str">
        <f>IFERROR(VLOOKUP(D70,Reports!C:E,3,0),"")</f>
        <v/>
      </c>
      <c r="Q70" s="10" t="str">
        <f t="shared" si="2"/>
        <v/>
      </c>
      <c r="R70" s="8" t="str">
        <f>IFERROR(VLOOKUP(B70,'Rally Point'!A:B,2,0),"")</f>
        <v/>
      </c>
      <c r="S70" s="8" t="str">
        <f>IFERROR(VLOOKUP(B70,'Rally Point'!C:D,2,0),"")</f>
        <v/>
      </c>
      <c r="T70" s="8" t="str">
        <f>IFERROR(VLOOKUP(D70,Reports!C:F,4,0),"")</f>
        <v/>
      </c>
      <c r="U70" s="11" t="str">
        <f>IFERROR(VLOOKUP(D70,Reports!C:D,2,0),"")</f>
        <v/>
      </c>
    </row>
    <row r="71" spans="2:21" x14ac:dyDescent="0.25">
      <c r="B71" s="6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9">
        <f>MAX(IFERROR(60/VLOOKUP(H71,Troops!$D:$H,5,0)*N71,0),IFERROR(60/VLOOKUP(J71,Troops!$D:$H,5,0)*N71,0),IFERROR(60/VLOOKUP(L71,Troops!$D:$H,5,0)*N71,0))</f>
        <v>0</v>
      </c>
      <c r="P71" s="8" t="str">
        <f>IFERROR(VLOOKUP(D71,Reports!C:E,3,0),"")</f>
        <v/>
      </c>
      <c r="Q71" s="10" t="str">
        <f t="shared" si="2"/>
        <v/>
      </c>
      <c r="R71" s="8" t="str">
        <f>IFERROR(VLOOKUP(B71,'Rally Point'!A:B,2,0),"")</f>
        <v/>
      </c>
      <c r="S71" s="8" t="str">
        <f>IFERROR(VLOOKUP(B71,'Rally Point'!C:D,2,0),"")</f>
        <v/>
      </c>
      <c r="T71" s="8" t="str">
        <f>IFERROR(VLOOKUP(D71,Reports!C:F,4,0),"")</f>
        <v/>
      </c>
      <c r="U71" s="96" t="str">
        <f>IFERROR(VLOOKUP(D71,Reports!C:D,2,0),"")</f>
        <v/>
      </c>
    </row>
    <row r="72" spans="2:21" x14ac:dyDescent="0.25">
      <c r="B72" s="6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9">
        <f>MAX(IFERROR(60/VLOOKUP(H72,Troops!$D:$H,5,0)*N72,0),IFERROR(60/VLOOKUP(J72,Troops!$D:$H,5,0)*N72,0),IFERROR(60/VLOOKUP(L72,Troops!$D:$H,5,0)*N72,0))</f>
        <v>0</v>
      </c>
      <c r="P72" s="8" t="str">
        <f>IFERROR(VLOOKUP(D72,Reports!C:E,3,0),"")</f>
        <v/>
      </c>
      <c r="Q72" s="10" t="str">
        <f t="shared" si="2"/>
        <v/>
      </c>
      <c r="R72" s="8" t="str">
        <f>IFERROR(VLOOKUP(B72,'Rally Point'!A:B,2,0),"")</f>
        <v/>
      </c>
      <c r="S72" s="8" t="str">
        <f>IFERROR(VLOOKUP(B72,'Rally Point'!C:D,2,0),"")</f>
        <v/>
      </c>
      <c r="T72" s="8" t="str">
        <f>IFERROR(VLOOKUP(D72,Reports!C:F,4,0),"")</f>
        <v/>
      </c>
      <c r="U72" s="96" t="str">
        <f>IFERROR(VLOOKUP(D72,Reports!C:D,2,0),"")</f>
        <v/>
      </c>
    </row>
    <row r="73" spans="2:21" x14ac:dyDescent="0.25">
      <c r="B73" s="6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9">
        <f>MAX(IFERROR(60/VLOOKUP(H73,Troops!$D:$H,5,0)*N73,0),IFERROR(60/VLOOKUP(J73,Troops!$D:$H,5,0)*N73,0),IFERROR(60/VLOOKUP(L73,Troops!$D:$H,5,0)*N73,0))</f>
        <v>0</v>
      </c>
      <c r="P73" s="8" t="str">
        <f>IFERROR(VLOOKUP(D73,Reports!C:E,3,0),"")</f>
        <v/>
      </c>
      <c r="Q73" s="10" t="str">
        <f t="shared" si="2"/>
        <v/>
      </c>
      <c r="R73" s="8" t="str">
        <f>IFERROR(VLOOKUP(B73,'Rally Point'!A:B,2,0),"")</f>
        <v/>
      </c>
      <c r="S73" s="8" t="str">
        <f>IFERROR(VLOOKUP(B73,'Rally Point'!C:D,2,0),"")</f>
        <v/>
      </c>
      <c r="T73" s="8" t="str">
        <f>IFERROR(VLOOKUP(D73,Reports!C:F,4,0),"")</f>
        <v/>
      </c>
      <c r="U73" s="96" t="str">
        <f>IFERROR(VLOOKUP(D73,Reports!C:D,2,0),"")</f>
        <v/>
      </c>
    </row>
    <row r="74" spans="2:21" x14ac:dyDescent="0.25">
      <c r="B74" s="6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9">
        <f>MAX(IFERROR(60/VLOOKUP(H74,Troops!$D:$H,5,0)*N74,0),IFERROR(60/VLOOKUP(J74,Troops!$D:$H,5,0)*N74,0),IFERROR(60/VLOOKUP(L74,Troops!$D:$H,5,0)*N74,0))</f>
        <v>0</v>
      </c>
      <c r="P74" s="8" t="str">
        <f>IFERROR(VLOOKUP(D74,Reports!C:E,3,0),"")</f>
        <v/>
      </c>
      <c r="Q74" s="10" t="str">
        <f t="shared" si="2"/>
        <v/>
      </c>
      <c r="R74" s="8" t="str">
        <f>IFERROR(VLOOKUP(B74,'Rally Point'!A:B,2,0),"")</f>
        <v/>
      </c>
      <c r="S74" s="8" t="str">
        <f>IFERROR(VLOOKUP(B74,'Rally Point'!C:D,2,0),"")</f>
        <v/>
      </c>
      <c r="T74" s="8" t="str">
        <f>IFERROR(VLOOKUP(D74,Reports!C:F,4,0),"")</f>
        <v/>
      </c>
      <c r="U74" s="96" t="str">
        <f>IFERROR(VLOOKUP(D74,Reports!C:D,2,0),"")</f>
        <v/>
      </c>
    </row>
    <row r="75" spans="2:21" x14ac:dyDescent="0.25">
      <c r="B75" s="6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9">
        <f>MAX(IFERROR(60/VLOOKUP(H75,Troops!$D:$H,5,0)*N75,0),IFERROR(60/VLOOKUP(J75,Troops!$D:$H,5,0)*N75,0),IFERROR(60/VLOOKUP(L75,Troops!$D:$H,5,0)*N75,0))</f>
        <v>0</v>
      </c>
      <c r="P75" s="8" t="str">
        <f>IFERROR(VLOOKUP(D75,Reports!C:E,3,0),"")</f>
        <v/>
      </c>
      <c r="Q75" s="10" t="str">
        <f t="shared" si="2"/>
        <v/>
      </c>
      <c r="R75" s="8" t="str">
        <f>IFERROR(VLOOKUP(B75,'Rally Point'!A:B,2,0),"")</f>
        <v/>
      </c>
      <c r="S75" s="8" t="str">
        <f>IFERROR(VLOOKUP(B75,'Rally Point'!C:D,2,0),"")</f>
        <v/>
      </c>
      <c r="T75" s="8" t="str">
        <f>IFERROR(VLOOKUP(D75,Reports!C:F,4,0),"")</f>
        <v/>
      </c>
      <c r="U75" s="96" t="str">
        <f>IFERROR(VLOOKUP(D75,Reports!C:D,2,0),"")</f>
        <v/>
      </c>
    </row>
    <row r="76" spans="2:21" x14ac:dyDescent="0.25">
      <c r="B76" s="6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9">
        <f>MAX(IFERROR(60/VLOOKUP(H76,Troops!$D:$H,5,0)*N76,0),IFERROR(60/VLOOKUP(J76,Troops!$D:$H,5,0)*N76,0),IFERROR(60/VLOOKUP(L76,Troops!$D:$H,5,0)*N76,0))</f>
        <v>0</v>
      </c>
      <c r="P76" s="8" t="str">
        <f>IFERROR(VLOOKUP(D76,Reports!C:E,3,0),"")</f>
        <v/>
      </c>
      <c r="Q76" s="10" t="str">
        <f t="shared" si="2"/>
        <v/>
      </c>
      <c r="R76" s="8" t="str">
        <f>IFERROR(VLOOKUP(B76,'Rally Point'!A:B,2,0),"")</f>
        <v/>
      </c>
      <c r="S76" s="8" t="str">
        <f>IFERROR(VLOOKUP(B76,'Rally Point'!C:D,2,0),"")</f>
        <v/>
      </c>
      <c r="T76" s="8" t="str">
        <f>IFERROR(VLOOKUP(D76,Reports!C:F,4,0),"")</f>
        <v/>
      </c>
      <c r="U76" s="96" t="str">
        <f>IFERROR(VLOOKUP(D76,Reports!C:D,2,0),"")</f>
        <v/>
      </c>
    </row>
    <row r="77" spans="2:21" ht="15.75" customHeight="1" thickBot="1" x14ac:dyDescent="0.3">
      <c r="B77" s="7"/>
      <c r="C77" s="3"/>
      <c r="D77" s="4"/>
      <c r="E77" s="4"/>
      <c r="F77" s="4"/>
      <c r="G77" s="4"/>
      <c r="H77" s="4"/>
      <c r="I77" s="2"/>
      <c r="J77" s="111"/>
      <c r="K77" s="111"/>
      <c r="L77" s="111"/>
      <c r="M77" s="111"/>
      <c r="N77" s="4"/>
      <c r="O77" s="9">
        <f>MAX(IFERROR(60/VLOOKUP(H77,Troops!$D:$H,5,0)*N77,0),IFERROR(60/VLOOKUP(J77,Troops!$D:$H,5,0)*N77,0),IFERROR(60/VLOOKUP(L77,Troops!$D:$H,5,0)*N77,0))</f>
        <v>0</v>
      </c>
      <c r="P77" s="8" t="str">
        <f>IFERROR(VLOOKUP(D77,Reports!C:E,3,0),"")</f>
        <v/>
      </c>
      <c r="Q77" s="10" t="str">
        <f t="shared" si="2"/>
        <v/>
      </c>
      <c r="R77" s="8" t="str">
        <f>IFERROR(VLOOKUP(B77,'Rally Point'!A:B,2,0),"")</f>
        <v/>
      </c>
      <c r="S77" s="8" t="str">
        <f>IFERROR(VLOOKUP(B77,'Rally Point'!C:D,2,0),"")</f>
        <v/>
      </c>
      <c r="T77" s="8" t="str">
        <f>IFERROR(VLOOKUP(D77,Reports!C:F,4,0),"")</f>
        <v/>
      </c>
      <c r="U77" s="96" t="str">
        <f>IFERROR(VLOOKUP(D77,Reports!C:D,2,0),"")</f>
        <v/>
      </c>
    </row>
    <row r="78" spans="2:21" x14ac:dyDescent="0.25">
      <c r="G78" s="14"/>
      <c r="I78" s="2"/>
      <c r="O78" s="9">
        <f>MAX(IFERROR(60/VLOOKUP(H78,Troops!$D:$H,5,0)*N78,0),IFERROR(60/VLOOKUP(J78,Troops!$D:$H,5,0)*N78,0),IFERROR(60/VLOOKUP(L78,Troops!$D:$H,5,0)*N78,0))</f>
        <v>0</v>
      </c>
      <c r="P78" s="8" t="str">
        <f>IFERROR(VLOOKUP(D78,Reports!C:E,3,0),"")</f>
        <v/>
      </c>
      <c r="Q78" s="10" t="str">
        <f t="shared" si="2"/>
        <v/>
      </c>
      <c r="R78" s="8" t="str">
        <f>IFERROR(VLOOKUP(B78,'Rally Point'!A:B,2,0),"")</f>
        <v/>
      </c>
      <c r="S78" s="8" t="str">
        <f>IFERROR(VLOOKUP(B78,'Rally Point'!C:D,2,0),"")</f>
        <v/>
      </c>
      <c r="T78" s="8" t="str">
        <f>IFERROR(VLOOKUP(D78,Reports!C:F,4,0),"")</f>
        <v/>
      </c>
      <c r="U78" s="96" t="str">
        <f>IFERROR(VLOOKUP(D78,Reports!C:D,2,0),"")</f>
        <v/>
      </c>
    </row>
  </sheetData>
  <autoFilter ref="B3:U78" xr:uid="{00000000-0009-0000-0000-000000000000}">
    <sortState xmlns:xlrd2="http://schemas.microsoft.com/office/spreadsheetml/2017/richdata2" ref="B4:U78">
      <sortCondition ref="N3:N78"/>
    </sortState>
  </autoFilter>
  <conditionalFormatting sqref="Q1:Q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ntainsText" dxfId="10" priority="2" operator="containsText" text="Lost as attacker">
      <formula>NOT(ISERROR(SEARCH("Lost as attacker",U1)))</formula>
    </cfRule>
    <cfRule type="containsText" dxfId="9" priority="3" operator="containsText" text="without losses">
      <formula>NOT(ISERROR(SEARCH("without losses",U1)))</formula>
    </cfRule>
    <cfRule type="containsText" dxfId="8" priority="4" operator="containsText" text="with losses">
      <formula>NOT(ISERROR(SEARCH("with losses",U1)))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O29"/>
  <sheetViews>
    <sheetView workbookViewId="0">
      <selection activeCell="N35" sqref="N35"/>
    </sheetView>
  </sheetViews>
  <sheetFormatPr defaultRowHeight="15" x14ac:dyDescent="0.25"/>
  <sheetData>
    <row r="3" spans="3:15" ht="23.25" customHeight="1" x14ac:dyDescent="0.25">
      <c r="C3" s="137" t="s">
        <v>1467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5" t="s">
        <v>1468</v>
      </c>
      <c r="O3" s="136"/>
    </row>
    <row r="4" spans="3:15" ht="18.75" customHeight="1" x14ac:dyDescent="0.3">
      <c r="C4" s="139" t="s">
        <v>1469</v>
      </c>
      <c r="D4" s="141" t="s">
        <v>1470</v>
      </c>
      <c r="E4" s="142"/>
      <c r="F4" s="142"/>
      <c r="G4" s="142"/>
      <c r="H4" s="143"/>
      <c r="I4" s="144" t="s">
        <v>1471</v>
      </c>
      <c r="J4" s="142"/>
      <c r="K4" s="142"/>
      <c r="L4" s="142"/>
      <c r="M4" s="143"/>
      <c r="N4" s="19" t="s">
        <v>1472</v>
      </c>
      <c r="O4" s="67">
        <v>6</v>
      </c>
    </row>
    <row r="5" spans="3:15" ht="18.75" customHeight="1" x14ac:dyDescent="0.25">
      <c r="C5" s="140"/>
      <c r="D5" s="20" t="e">
        <v>#NAME?</v>
      </c>
      <c r="E5" s="21" t="e">
        <v>#NAME?</v>
      </c>
      <c r="F5" s="21" t="e">
        <v>#NAME?</v>
      </c>
      <c r="G5" s="21" t="e">
        <v>#NAME?</v>
      </c>
      <c r="H5" s="22" t="e">
        <v>#NAME?</v>
      </c>
      <c r="I5" s="23" t="e">
        <v>#NAME?</v>
      </c>
      <c r="J5" s="24" t="e">
        <v>#NAME?</v>
      </c>
      <c r="K5" s="24" t="e">
        <v>#NAME?</v>
      </c>
      <c r="L5" s="24" t="e">
        <v>#NAME?</v>
      </c>
      <c r="M5" s="25" t="e">
        <v>#NAME?</v>
      </c>
      <c r="N5" s="26" t="s">
        <v>1635</v>
      </c>
      <c r="O5" s="68" t="s">
        <v>1636</v>
      </c>
    </row>
    <row r="6" spans="3:15" x14ac:dyDescent="0.25">
      <c r="C6" s="69" t="s">
        <v>1637</v>
      </c>
      <c r="D6" s="29">
        <v>9075</v>
      </c>
      <c r="E6" s="30">
        <v>9075</v>
      </c>
      <c r="F6" s="30">
        <v>9075</v>
      </c>
      <c r="G6" s="30">
        <v>9075</v>
      </c>
      <c r="H6" s="31">
        <v>605</v>
      </c>
      <c r="I6" s="29">
        <v>8250</v>
      </c>
      <c r="J6" s="30">
        <v>8250</v>
      </c>
      <c r="K6" s="30">
        <v>8250</v>
      </c>
      <c r="L6" s="30">
        <v>8250</v>
      </c>
      <c r="M6" s="70">
        <v>550</v>
      </c>
      <c r="N6" s="35"/>
      <c r="O6" s="71"/>
    </row>
    <row r="7" spans="3:15" x14ac:dyDescent="0.25">
      <c r="C7" s="72" t="s">
        <v>1625</v>
      </c>
      <c r="D7" s="38">
        <v>165</v>
      </c>
      <c r="E7" s="39">
        <v>165</v>
      </c>
      <c r="F7" s="39">
        <v>165</v>
      </c>
      <c r="G7" s="39">
        <v>165</v>
      </c>
      <c r="H7" s="40">
        <v>11</v>
      </c>
      <c r="I7" s="38">
        <v>150</v>
      </c>
      <c r="J7" s="39">
        <v>150</v>
      </c>
      <c r="K7" s="39">
        <v>150</v>
      </c>
      <c r="L7" s="39">
        <v>150</v>
      </c>
      <c r="M7" s="73">
        <v>10</v>
      </c>
      <c r="N7" s="44"/>
      <c r="O7" s="74"/>
    </row>
    <row r="8" spans="3:15" x14ac:dyDescent="0.25">
      <c r="C8" s="75" t="s">
        <v>1627</v>
      </c>
      <c r="D8" s="47">
        <v>330</v>
      </c>
      <c r="E8" s="48">
        <v>330</v>
      </c>
      <c r="F8" s="48">
        <v>330</v>
      </c>
      <c r="G8" s="48">
        <v>330</v>
      </c>
      <c r="H8" s="49">
        <v>22</v>
      </c>
      <c r="I8" s="47">
        <v>300</v>
      </c>
      <c r="J8" s="48">
        <v>300</v>
      </c>
      <c r="K8" s="48">
        <v>300</v>
      </c>
      <c r="L8" s="48">
        <v>300</v>
      </c>
      <c r="M8" s="76">
        <v>20</v>
      </c>
      <c r="N8" s="53"/>
      <c r="O8" s="77"/>
    </row>
    <row r="9" spans="3:15" x14ac:dyDescent="0.25">
      <c r="C9" s="72" t="s">
        <v>1638</v>
      </c>
      <c r="D9" s="38">
        <v>495</v>
      </c>
      <c r="E9" s="39">
        <v>495</v>
      </c>
      <c r="F9" s="39">
        <v>495</v>
      </c>
      <c r="G9" s="39">
        <v>495</v>
      </c>
      <c r="H9" s="40">
        <v>33</v>
      </c>
      <c r="I9" s="38">
        <v>450</v>
      </c>
      <c r="J9" s="39">
        <v>450</v>
      </c>
      <c r="K9" s="39">
        <v>450</v>
      </c>
      <c r="L9" s="39">
        <v>450</v>
      </c>
      <c r="M9" s="73">
        <v>30</v>
      </c>
      <c r="N9" s="44"/>
      <c r="O9" s="74"/>
    </row>
    <row r="10" spans="3:15" x14ac:dyDescent="0.25">
      <c r="C10" s="75" t="s">
        <v>1639</v>
      </c>
      <c r="D10" s="47">
        <v>660</v>
      </c>
      <c r="E10" s="48">
        <v>660</v>
      </c>
      <c r="F10" s="48">
        <v>660</v>
      </c>
      <c r="G10" s="48">
        <v>660</v>
      </c>
      <c r="H10" s="49">
        <v>44</v>
      </c>
      <c r="I10" s="47">
        <v>600</v>
      </c>
      <c r="J10" s="48">
        <v>600</v>
      </c>
      <c r="K10" s="48">
        <v>600</v>
      </c>
      <c r="L10" s="48">
        <v>600</v>
      </c>
      <c r="M10" s="76">
        <v>40</v>
      </c>
      <c r="N10" s="53"/>
      <c r="O10" s="77"/>
    </row>
    <row r="11" spans="3:15" x14ac:dyDescent="0.25">
      <c r="C11" s="72" t="s">
        <v>1640</v>
      </c>
      <c r="D11" s="38">
        <v>825</v>
      </c>
      <c r="E11" s="39">
        <v>825</v>
      </c>
      <c r="F11" s="39">
        <v>825</v>
      </c>
      <c r="G11" s="39">
        <v>825</v>
      </c>
      <c r="H11" s="40">
        <v>55</v>
      </c>
      <c r="I11" s="38">
        <v>750</v>
      </c>
      <c r="J11" s="39">
        <v>750</v>
      </c>
      <c r="K11" s="39">
        <v>750</v>
      </c>
      <c r="L11" s="39">
        <v>750</v>
      </c>
      <c r="M11" s="73">
        <v>50</v>
      </c>
      <c r="N11" s="44"/>
      <c r="O11" s="74"/>
    </row>
    <row r="12" spans="3:15" x14ac:dyDescent="0.25">
      <c r="C12" s="75" t="s">
        <v>1641</v>
      </c>
      <c r="D12" s="47">
        <v>990</v>
      </c>
      <c r="E12" s="48">
        <v>990</v>
      </c>
      <c r="F12" s="48">
        <v>990</v>
      </c>
      <c r="G12" s="48">
        <v>990</v>
      </c>
      <c r="H12" s="49">
        <v>66</v>
      </c>
      <c r="I12" s="47">
        <v>900</v>
      </c>
      <c r="J12" s="48">
        <v>900</v>
      </c>
      <c r="K12" s="48">
        <v>900</v>
      </c>
      <c r="L12" s="48">
        <v>900</v>
      </c>
      <c r="M12" s="76">
        <v>60</v>
      </c>
      <c r="N12" s="53"/>
      <c r="O12" s="77"/>
    </row>
    <row r="13" spans="3:15" x14ac:dyDescent="0.25">
      <c r="C13" s="72" t="s">
        <v>1642</v>
      </c>
      <c r="D13" s="38">
        <v>1155</v>
      </c>
      <c r="E13" s="39">
        <v>1155</v>
      </c>
      <c r="F13" s="39">
        <v>1155</v>
      </c>
      <c r="G13" s="39">
        <v>1155</v>
      </c>
      <c r="H13" s="40">
        <v>77</v>
      </c>
      <c r="I13" s="38">
        <v>1050</v>
      </c>
      <c r="J13" s="39">
        <v>1050</v>
      </c>
      <c r="K13" s="39">
        <v>1050</v>
      </c>
      <c r="L13" s="39">
        <v>1050</v>
      </c>
      <c r="M13" s="73">
        <v>70</v>
      </c>
      <c r="N13" s="44"/>
      <c r="O13" s="74"/>
    </row>
    <row r="14" spans="3:15" x14ac:dyDescent="0.25">
      <c r="C14" s="75" t="s">
        <v>1643</v>
      </c>
      <c r="D14" s="47">
        <v>1320</v>
      </c>
      <c r="E14" s="48">
        <v>1320</v>
      </c>
      <c r="F14" s="48">
        <v>1320</v>
      </c>
      <c r="G14" s="48">
        <v>1320</v>
      </c>
      <c r="H14" s="49">
        <v>88</v>
      </c>
      <c r="I14" s="47">
        <v>1200</v>
      </c>
      <c r="J14" s="48">
        <v>1200</v>
      </c>
      <c r="K14" s="48">
        <v>1200</v>
      </c>
      <c r="L14" s="48">
        <v>1200</v>
      </c>
      <c r="M14" s="76">
        <v>80</v>
      </c>
      <c r="N14" s="53"/>
      <c r="O14" s="77"/>
    </row>
    <row r="15" spans="3:15" x14ac:dyDescent="0.25">
      <c r="C15" s="72" t="s">
        <v>1644</v>
      </c>
      <c r="D15" s="38">
        <v>1485</v>
      </c>
      <c r="E15" s="39">
        <v>1485</v>
      </c>
      <c r="F15" s="39">
        <v>1485</v>
      </c>
      <c r="G15" s="39">
        <v>1485</v>
      </c>
      <c r="H15" s="40">
        <v>99</v>
      </c>
      <c r="I15" s="38">
        <v>1350</v>
      </c>
      <c r="J15" s="39">
        <v>1350</v>
      </c>
      <c r="K15" s="39">
        <v>1350</v>
      </c>
      <c r="L15" s="39">
        <v>1350</v>
      </c>
      <c r="M15" s="73">
        <v>90</v>
      </c>
      <c r="N15" s="44"/>
      <c r="O15" s="74"/>
    </row>
    <row r="16" spans="3:15" x14ac:dyDescent="0.25">
      <c r="C16" s="75" t="s">
        <v>1645</v>
      </c>
      <c r="D16" s="47">
        <v>1650</v>
      </c>
      <c r="E16" s="48">
        <v>1650</v>
      </c>
      <c r="F16" s="48">
        <v>1650</v>
      </c>
      <c r="G16" s="48">
        <v>1650</v>
      </c>
      <c r="H16" s="49">
        <v>110</v>
      </c>
      <c r="I16" s="47">
        <v>1500</v>
      </c>
      <c r="J16" s="48">
        <v>1500</v>
      </c>
      <c r="K16" s="48">
        <v>1500</v>
      </c>
      <c r="L16" s="48">
        <v>1500</v>
      </c>
      <c r="M16" s="76">
        <v>100</v>
      </c>
      <c r="N16" s="53"/>
      <c r="O16" s="77"/>
    </row>
    <row r="17" spans="3:15" x14ac:dyDescent="0.25">
      <c r="C17" s="72"/>
      <c r="D17" s="38"/>
      <c r="E17" s="39"/>
      <c r="F17" s="39"/>
      <c r="G17" s="39"/>
      <c r="H17" s="40"/>
      <c r="I17" s="38"/>
      <c r="J17" s="39"/>
      <c r="K17" s="39"/>
      <c r="L17" s="39"/>
      <c r="M17" s="73"/>
      <c r="N17" s="44"/>
      <c r="O17" s="74"/>
    </row>
    <row r="18" spans="3:15" x14ac:dyDescent="0.25">
      <c r="C18" s="69" t="s">
        <v>1646</v>
      </c>
      <c r="D18" s="29">
        <v>9075</v>
      </c>
      <c r="E18" s="30">
        <v>9075</v>
      </c>
      <c r="F18" s="30">
        <v>9075</v>
      </c>
      <c r="G18" s="30">
        <v>9075</v>
      </c>
      <c r="H18" s="31">
        <v>605</v>
      </c>
      <c r="I18" s="29">
        <v>8250</v>
      </c>
      <c r="J18" s="30">
        <v>8250</v>
      </c>
      <c r="K18" s="30">
        <v>8250</v>
      </c>
      <c r="L18" s="30">
        <v>8250</v>
      </c>
      <c r="M18" s="70">
        <v>550</v>
      </c>
      <c r="N18" s="35"/>
      <c r="O18" s="71"/>
    </row>
    <row r="19" spans="3:15" x14ac:dyDescent="0.25">
      <c r="C19" s="75" t="s">
        <v>1634</v>
      </c>
      <c r="D19" s="47">
        <v>165</v>
      </c>
      <c r="E19" s="48">
        <v>165</v>
      </c>
      <c r="F19" s="48">
        <v>165</v>
      </c>
      <c r="G19" s="48">
        <v>165</v>
      </c>
      <c r="H19" s="49">
        <v>11</v>
      </c>
      <c r="I19" s="47">
        <v>150</v>
      </c>
      <c r="J19" s="48">
        <v>150</v>
      </c>
      <c r="K19" s="48">
        <v>150</v>
      </c>
      <c r="L19" s="48">
        <v>150</v>
      </c>
      <c r="M19" s="76">
        <v>10</v>
      </c>
      <c r="N19" s="53"/>
      <c r="O19" s="77"/>
    </row>
    <row r="20" spans="3:15" x14ac:dyDescent="0.25">
      <c r="C20" s="72" t="s">
        <v>1647</v>
      </c>
      <c r="D20" s="38">
        <v>330</v>
      </c>
      <c r="E20" s="39">
        <v>330</v>
      </c>
      <c r="F20" s="39">
        <v>330</v>
      </c>
      <c r="G20" s="39">
        <v>330</v>
      </c>
      <c r="H20" s="40">
        <v>22</v>
      </c>
      <c r="I20" s="38">
        <v>300</v>
      </c>
      <c r="J20" s="39">
        <v>300</v>
      </c>
      <c r="K20" s="39">
        <v>300</v>
      </c>
      <c r="L20" s="39">
        <v>300</v>
      </c>
      <c r="M20" s="73">
        <v>20</v>
      </c>
      <c r="N20" s="44"/>
      <c r="O20" s="74"/>
    </row>
    <row r="21" spans="3:15" x14ac:dyDescent="0.25">
      <c r="C21" s="75" t="s">
        <v>1648</v>
      </c>
      <c r="D21" s="47">
        <v>495</v>
      </c>
      <c r="E21" s="48">
        <v>495</v>
      </c>
      <c r="F21" s="48">
        <v>495</v>
      </c>
      <c r="G21" s="48">
        <v>495</v>
      </c>
      <c r="H21" s="49">
        <v>33</v>
      </c>
      <c r="I21" s="47">
        <v>450</v>
      </c>
      <c r="J21" s="48">
        <v>450</v>
      </c>
      <c r="K21" s="48">
        <v>450</v>
      </c>
      <c r="L21" s="48">
        <v>450</v>
      </c>
      <c r="M21" s="76">
        <v>30</v>
      </c>
      <c r="N21" s="53"/>
      <c r="O21" s="77"/>
    </row>
    <row r="22" spans="3:15" x14ac:dyDescent="0.25">
      <c r="C22" s="72" t="s">
        <v>1649</v>
      </c>
      <c r="D22" s="38">
        <v>660</v>
      </c>
      <c r="E22" s="39">
        <v>660</v>
      </c>
      <c r="F22" s="39">
        <v>660</v>
      </c>
      <c r="G22" s="39">
        <v>660</v>
      </c>
      <c r="H22" s="40">
        <v>44</v>
      </c>
      <c r="I22" s="38">
        <v>600</v>
      </c>
      <c r="J22" s="39">
        <v>600</v>
      </c>
      <c r="K22" s="39">
        <v>600</v>
      </c>
      <c r="L22" s="39">
        <v>600</v>
      </c>
      <c r="M22" s="73">
        <v>40</v>
      </c>
      <c r="N22" s="44"/>
      <c r="O22" s="74"/>
    </row>
    <row r="23" spans="3:15" x14ac:dyDescent="0.25">
      <c r="C23" s="75" t="s">
        <v>1650</v>
      </c>
      <c r="D23" s="47">
        <v>825</v>
      </c>
      <c r="E23" s="48">
        <v>825</v>
      </c>
      <c r="F23" s="48">
        <v>825</v>
      </c>
      <c r="G23" s="48">
        <v>825</v>
      </c>
      <c r="H23" s="49">
        <v>55</v>
      </c>
      <c r="I23" s="47">
        <v>750</v>
      </c>
      <c r="J23" s="48">
        <v>750</v>
      </c>
      <c r="K23" s="48">
        <v>750</v>
      </c>
      <c r="L23" s="48">
        <v>750</v>
      </c>
      <c r="M23" s="76">
        <v>50</v>
      </c>
      <c r="N23" s="53"/>
      <c r="O23" s="77"/>
    </row>
    <row r="24" spans="3:15" x14ac:dyDescent="0.25">
      <c r="C24" s="72" t="s">
        <v>1651</v>
      </c>
      <c r="D24" s="38">
        <v>990</v>
      </c>
      <c r="E24" s="39">
        <v>990</v>
      </c>
      <c r="F24" s="39">
        <v>990</v>
      </c>
      <c r="G24" s="39">
        <v>990</v>
      </c>
      <c r="H24" s="40">
        <v>66</v>
      </c>
      <c r="I24" s="38">
        <v>900</v>
      </c>
      <c r="J24" s="39">
        <v>900</v>
      </c>
      <c r="K24" s="39">
        <v>900</v>
      </c>
      <c r="L24" s="39">
        <v>900</v>
      </c>
      <c r="M24" s="73">
        <v>60</v>
      </c>
      <c r="N24" s="44"/>
      <c r="O24" s="74"/>
    </row>
    <row r="25" spans="3:15" x14ac:dyDescent="0.25">
      <c r="C25" s="75" t="s">
        <v>1652</v>
      </c>
      <c r="D25" s="47">
        <v>1155</v>
      </c>
      <c r="E25" s="48">
        <v>1155</v>
      </c>
      <c r="F25" s="48">
        <v>1155</v>
      </c>
      <c r="G25" s="48">
        <v>1155</v>
      </c>
      <c r="H25" s="49">
        <v>77</v>
      </c>
      <c r="I25" s="47">
        <v>1050</v>
      </c>
      <c r="J25" s="48">
        <v>1050</v>
      </c>
      <c r="K25" s="48">
        <v>1050</v>
      </c>
      <c r="L25" s="48">
        <v>1050</v>
      </c>
      <c r="M25" s="76">
        <v>70</v>
      </c>
      <c r="N25" s="53"/>
      <c r="O25" s="77"/>
    </row>
    <row r="26" spans="3:15" x14ac:dyDescent="0.25">
      <c r="C26" s="72" t="s">
        <v>1653</v>
      </c>
      <c r="D26" s="38">
        <v>1320</v>
      </c>
      <c r="E26" s="39">
        <v>1320</v>
      </c>
      <c r="F26" s="39">
        <v>1320</v>
      </c>
      <c r="G26" s="39">
        <v>1320</v>
      </c>
      <c r="H26" s="40">
        <v>88</v>
      </c>
      <c r="I26" s="38">
        <v>1200</v>
      </c>
      <c r="J26" s="39">
        <v>1200</v>
      </c>
      <c r="K26" s="39">
        <v>1200</v>
      </c>
      <c r="L26" s="39">
        <v>1200</v>
      </c>
      <c r="M26" s="73">
        <v>80</v>
      </c>
      <c r="N26" s="44"/>
      <c r="O26" s="74"/>
    </row>
    <row r="27" spans="3:15" x14ac:dyDescent="0.25">
      <c r="C27" s="75" t="s">
        <v>1654</v>
      </c>
      <c r="D27" s="47">
        <v>1485</v>
      </c>
      <c r="E27" s="48">
        <v>1485</v>
      </c>
      <c r="F27" s="48">
        <v>1485</v>
      </c>
      <c r="G27" s="48">
        <v>1485</v>
      </c>
      <c r="H27" s="49">
        <v>99</v>
      </c>
      <c r="I27" s="47">
        <v>1350</v>
      </c>
      <c r="J27" s="48">
        <v>1350</v>
      </c>
      <c r="K27" s="48">
        <v>1350</v>
      </c>
      <c r="L27" s="48">
        <v>1350</v>
      </c>
      <c r="M27" s="76">
        <v>90</v>
      </c>
      <c r="N27" s="53"/>
      <c r="O27" s="77"/>
    </row>
    <row r="28" spans="3:15" x14ac:dyDescent="0.25">
      <c r="C28" s="72" t="s">
        <v>1655</v>
      </c>
      <c r="D28" s="38">
        <v>1650</v>
      </c>
      <c r="E28" s="39">
        <v>1650</v>
      </c>
      <c r="F28" s="39">
        <v>1650</v>
      </c>
      <c r="G28" s="39">
        <v>1650</v>
      </c>
      <c r="H28" s="40">
        <v>110</v>
      </c>
      <c r="I28" s="38">
        <v>1500</v>
      </c>
      <c r="J28" s="39">
        <v>1500</v>
      </c>
      <c r="K28" s="39">
        <v>1500</v>
      </c>
      <c r="L28" s="39">
        <v>1500</v>
      </c>
      <c r="M28" s="73">
        <v>100</v>
      </c>
      <c r="N28" s="44"/>
      <c r="O28" s="74"/>
    </row>
    <row r="29" spans="3:15" x14ac:dyDescent="0.25">
      <c r="C29" s="78"/>
      <c r="D29" s="64"/>
      <c r="E29" s="65"/>
      <c r="F29" s="65"/>
      <c r="G29" s="65"/>
      <c r="H29" s="66"/>
      <c r="I29" s="64"/>
      <c r="J29" s="65"/>
      <c r="K29" s="65"/>
      <c r="L29" s="65"/>
      <c r="M29" s="79"/>
      <c r="N29" s="80"/>
      <c r="O29" s="81"/>
    </row>
  </sheetData>
  <mergeCells count="5">
    <mergeCell ref="I4:M4"/>
    <mergeCell ref="N3:O3"/>
    <mergeCell ref="C3:M3"/>
    <mergeCell ref="C4:C5"/>
    <mergeCell ref="D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O91"/>
  <sheetViews>
    <sheetView topLeftCell="A26" workbookViewId="0">
      <selection activeCell="H17" sqref="H17"/>
    </sheetView>
  </sheetViews>
  <sheetFormatPr defaultRowHeight="15" x14ac:dyDescent="0.25"/>
  <sheetData>
    <row r="3" spans="3:15" ht="23.25" customHeight="1" x14ac:dyDescent="0.25">
      <c r="C3" s="137" t="s">
        <v>1467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5" t="s">
        <v>1468</v>
      </c>
      <c r="O3" s="136"/>
    </row>
    <row r="4" spans="3:15" ht="18.75" customHeight="1" x14ac:dyDescent="0.3">
      <c r="C4" s="139" t="s">
        <v>1469</v>
      </c>
      <c r="D4" s="141" t="s">
        <v>1470</v>
      </c>
      <c r="E4" s="142"/>
      <c r="F4" s="142"/>
      <c r="G4" s="142"/>
      <c r="H4" s="143"/>
      <c r="I4" s="144" t="s">
        <v>1471</v>
      </c>
      <c r="J4" s="142"/>
      <c r="K4" s="142"/>
      <c r="L4" s="142"/>
      <c r="M4" s="143"/>
      <c r="N4" s="19" t="s">
        <v>1472</v>
      </c>
      <c r="O4" s="67">
        <v>6</v>
      </c>
    </row>
    <row r="5" spans="3:15" ht="18.75" customHeight="1" x14ac:dyDescent="0.25">
      <c r="C5" s="140"/>
      <c r="D5" s="20" t="e">
        <v>#NAME?</v>
      </c>
      <c r="E5" s="21" t="e">
        <v>#NAME?</v>
      </c>
      <c r="F5" s="21" t="e">
        <v>#NAME?</v>
      </c>
      <c r="G5" s="21" t="e">
        <v>#NAME?</v>
      </c>
      <c r="H5" s="22" t="e">
        <v>#NAME?</v>
      </c>
      <c r="I5" s="23" t="e">
        <v>#NAME?</v>
      </c>
      <c r="J5" s="24" t="e">
        <v>#NAME?</v>
      </c>
      <c r="K5" s="24" t="e">
        <v>#NAME?</v>
      </c>
      <c r="L5" s="24" t="e">
        <v>#NAME?</v>
      </c>
      <c r="M5" s="25" t="e">
        <v>#NAME?</v>
      </c>
      <c r="N5" s="26" t="s">
        <v>1635</v>
      </c>
      <c r="O5" s="68" t="s">
        <v>1636</v>
      </c>
    </row>
    <row r="6" spans="3:15" x14ac:dyDescent="0.25">
      <c r="C6" s="69" t="s">
        <v>1477</v>
      </c>
      <c r="D6" s="29">
        <v>990</v>
      </c>
      <c r="E6" s="30">
        <v>990</v>
      </c>
      <c r="F6" s="30">
        <v>990</v>
      </c>
      <c r="G6" s="30">
        <v>990</v>
      </c>
      <c r="H6" s="31">
        <v>66</v>
      </c>
      <c r="I6" s="29">
        <v>900</v>
      </c>
      <c r="J6" s="30">
        <v>900</v>
      </c>
      <c r="K6" s="30">
        <v>900</v>
      </c>
      <c r="L6" s="30">
        <v>900</v>
      </c>
      <c r="M6" s="70">
        <v>60</v>
      </c>
      <c r="N6" s="35"/>
      <c r="O6" s="71"/>
    </row>
    <row r="7" spans="3:15" x14ac:dyDescent="0.25">
      <c r="C7" s="72" t="s">
        <v>1478</v>
      </c>
      <c r="D7" s="38">
        <v>165</v>
      </c>
      <c r="E7" s="39">
        <v>165</v>
      </c>
      <c r="F7" s="39">
        <v>165</v>
      </c>
      <c r="G7" s="39">
        <v>165</v>
      </c>
      <c r="H7" s="40">
        <v>11</v>
      </c>
      <c r="I7" s="38">
        <v>150</v>
      </c>
      <c r="J7" s="39">
        <v>150</v>
      </c>
      <c r="K7" s="39">
        <v>150</v>
      </c>
      <c r="L7" s="39">
        <v>150</v>
      </c>
      <c r="M7" s="73">
        <v>10</v>
      </c>
      <c r="N7" s="44"/>
      <c r="O7" s="74"/>
    </row>
    <row r="8" spans="3:15" x14ac:dyDescent="0.25">
      <c r="C8" s="75" t="s">
        <v>1656</v>
      </c>
      <c r="D8" s="47">
        <v>330</v>
      </c>
      <c r="E8" s="48">
        <v>330</v>
      </c>
      <c r="F8" s="48">
        <v>330</v>
      </c>
      <c r="G8" s="48">
        <v>330</v>
      </c>
      <c r="H8" s="49">
        <v>22</v>
      </c>
      <c r="I8" s="47">
        <v>300</v>
      </c>
      <c r="J8" s="48">
        <v>300</v>
      </c>
      <c r="K8" s="48">
        <v>300</v>
      </c>
      <c r="L8" s="48">
        <v>300</v>
      </c>
      <c r="M8" s="76">
        <v>20</v>
      </c>
      <c r="N8" s="53"/>
      <c r="O8" s="77"/>
    </row>
    <row r="9" spans="3:15" x14ac:dyDescent="0.25">
      <c r="C9" s="72" t="s">
        <v>1482</v>
      </c>
      <c r="D9" s="38">
        <v>495</v>
      </c>
      <c r="E9" s="39">
        <v>495</v>
      </c>
      <c r="F9" s="39">
        <v>495</v>
      </c>
      <c r="G9" s="39">
        <v>495</v>
      </c>
      <c r="H9" s="40">
        <v>33</v>
      </c>
      <c r="I9" s="38">
        <v>450</v>
      </c>
      <c r="J9" s="39">
        <v>450</v>
      </c>
      <c r="K9" s="39">
        <v>450</v>
      </c>
      <c r="L9" s="39">
        <v>450</v>
      </c>
      <c r="M9" s="73">
        <v>30</v>
      </c>
      <c r="N9" s="44"/>
      <c r="O9" s="74"/>
    </row>
    <row r="10" spans="3:15" x14ac:dyDescent="0.25">
      <c r="C10" s="75"/>
      <c r="D10" s="47"/>
      <c r="E10" s="48"/>
      <c r="F10" s="48"/>
      <c r="G10" s="48"/>
      <c r="H10" s="49"/>
      <c r="I10" s="47"/>
      <c r="J10" s="48"/>
      <c r="K10" s="48"/>
      <c r="L10" s="48"/>
      <c r="M10" s="76"/>
      <c r="N10" s="53"/>
      <c r="O10" s="77"/>
    </row>
    <row r="11" spans="3:15" x14ac:dyDescent="0.25">
      <c r="C11" s="69" t="s">
        <v>1523</v>
      </c>
      <c r="D11" s="29">
        <v>14684</v>
      </c>
      <c r="E11" s="30">
        <v>14684</v>
      </c>
      <c r="F11" s="30">
        <v>14684</v>
      </c>
      <c r="G11" s="30">
        <v>14684</v>
      </c>
      <c r="H11" s="31">
        <v>978</v>
      </c>
      <c r="I11" s="29">
        <v>13350</v>
      </c>
      <c r="J11" s="30">
        <v>13350</v>
      </c>
      <c r="K11" s="30">
        <v>13350</v>
      </c>
      <c r="L11" s="30">
        <v>13350</v>
      </c>
      <c r="M11" s="70">
        <v>890</v>
      </c>
      <c r="N11" s="35"/>
      <c r="O11" s="71"/>
    </row>
    <row r="12" spans="3:15" x14ac:dyDescent="0.25">
      <c r="C12" s="82" t="s">
        <v>1524</v>
      </c>
      <c r="D12" s="56">
        <v>824</v>
      </c>
      <c r="E12" s="57">
        <v>824</v>
      </c>
      <c r="F12" s="57">
        <v>824</v>
      </c>
      <c r="G12" s="57">
        <v>824</v>
      </c>
      <c r="H12" s="58">
        <v>54</v>
      </c>
      <c r="I12" s="56">
        <v>750</v>
      </c>
      <c r="J12" s="57">
        <v>750</v>
      </c>
      <c r="K12" s="57">
        <v>750</v>
      </c>
      <c r="L12" s="57">
        <v>750</v>
      </c>
      <c r="M12" s="83">
        <v>50</v>
      </c>
      <c r="N12" s="62"/>
      <c r="O12" s="84"/>
    </row>
    <row r="13" spans="3:15" x14ac:dyDescent="0.25">
      <c r="C13" s="72" t="s">
        <v>1525</v>
      </c>
      <c r="D13" s="38">
        <v>82</v>
      </c>
      <c r="E13" s="39">
        <v>82</v>
      </c>
      <c r="F13" s="39">
        <v>82</v>
      </c>
      <c r="G13" s="39">
        <v>82</v>
      </c>
      <c r="H13" s="40">
        <v>5</v>
      </c>
      <c r="I13" s="38">
        <v>75</v>
      </c>
      <c r="J13" s="39">
        <v>75</v>
      </c>
      <c r="K13" s="39">
        <v>75</v>
      </c>
      <c r="L13" s="39">
        <v>75</v>
      </c>
      <c r="M13" s="73">
        <v>5</v>
      </c>
      <c r="N13" s="44"/>
      <c r="O13" s="74"/>
    </row>
    <row r="14" spans="3:15" x14ac:dyDescent="0.25">
      <c r="C14" s="75" t="s">
        <v>1526</v>
      </c>
      <c r="D14" s="47">
        <v>165</v>
      </c>
      <c r="E14" s="48">
        <v>165</v>
      </c>
      <c r="F14" s="48">
        <v>165</v>
      </c>
      <c r="G14" s="48">
        <v>165</v>
      </c>
      <c r="H14" s="49">
        <v>11</v>
      </c>
      <c r="I14" s="47">
        <v>150</v>
      </c>
      <c r="J14" s="48">
        <v>150</v>
      </c>
      <c r="K14" s="48">
        <v>150</v>
      </c>
      <c r="L14" s="48">
        <v>150</v>
      </c>
      <c r="M14" s="76">
        <v>10</v>
      </c>
      <c r="N14" s="53"/>
      <c r="O14" s="77"/>
    </row>
    <row r="15" spans="3:15" x14ac:dyDescent="0.25">
      <c r="C15" s="72" t="s">
        <v>1527</v>
      </c>
      <c r="D15" s="38">
        <v>247</v>
      </c>
      <c r="E15" s="39">
        <v>247</v>
      </c>
      <c r="F15" s="39">
        <v>247</v>
      </c>
      <c r="G15" s="39">
        <v>247</v>
      </c>
      <c r="H15" s="40">
        <v>16</v>
      </c>
      <c r="I15" s="38">
        <v>225</v>
      </c>
      <c r="J15" s="39">
        <v>225</v>
      </c>
      <c r="K15" s="39">
        <v>225</v>
      </c>
      <c r="L15" s="39">
        <v>225</v>
      </c>
      <c r="M15" s="73">
        <v>15</v>
      </c>
      <c r="N15" s="44"/>
      <c r="O15" s="74"/>
    </row>
    <row r="16" spans="3:15" x14ac:dyDescent="0.25">
      <c r="C16" s="75" t="s">
        <v>1528</v>
      </c>
      <c r="D16" s="47">
        <v>330</v>
      </c>
      <c r="E16" s="48">
        <v>330</v>
      </c>
      <c r="F16" s="48">
        <v>330</v>
      </c>
      <c r="G16" s="48">
        <v>330</v>
      </c>
      <c r="H16" s="49">
        <v>22</v>
      </c>
      <c r="I16" s="47">
        <v>300</v>
      </c>
      <c r="J16" s="48">
        <v>300</v>
      </c>
      <c r="K16" s="48">
        <v>300</v>
      </c>
      <c r="L16" s="48">
        <v>300</v>
      </c>
      <c r="M16" s="76">
        <v>20</v>
      </c>
      <c r="N16" s="53"/>
      <c r="O16" s="77"/>
    </row>
    <row r="17" spans="3:15" x14ac:dyDescent="0.25">
      <c r="C17" s="72"/>
      <c r="D17" s="38"/>
      <c r="E17" s="39"/>
      <c r="F17" s="39"/>
      <c r="G17" s="39"/>
      <c r="H17" s="40"/>
      <c r="I17" s="38"/>
      <c r="J17" s="39"/>
      <c r="K17" s="39"/>
      <c r="L17" s="39"/>
      <c r="M17" s="73"/>
      <c r="N17" s="44"/>
      <c r="O17" s="74"/>
    </row>
    <row r="18" spans="3:15" x14ac:dyDescent="0.25">
      <c r="C18" s="82" t="s">
        <v>1529</v>
      </c>
      <c r="D18" s="56">
        <v>13860</v>
      </c>
      <c r="E18" s="57">
        <v>13860</v>
      </c>
      <c r="F18" s="57">
        <v>13860</v>
      </c>
      <c r="G18" s="57">
        <v>13860</v>
      </c>
      <c r="H18" s="58">
        <v>924</v>
      </c>
      <c r="I18" s="56">
        <v>12600</v>
      </c>
      <c r="J18" s="57">
        <v>12600</v>
      </c>
      <c r="K18" s="57">
        <v>12600</v>
      </c>
      <c r="L18" s="57">
        <v>12600</v>
      </c>
      <c r="M18" s="83">
        <v>840</v>
      </c>
      <c r="N18" s="62"/>
      <c r="O18" s="84"/>
    </row>
    <row r="19" spans="3:15" x14ac:dyDescent="0.25">
      <c r="C19" s="75" t="s">
        <v>1530</v>
      </c>
      <c r="D19" s="47">
        <v>660</v>
      </c>
      <c r="E19" s="48">
        <v>660</v>
      </c>
      <c r="F19" s="48">
        <v>660</v>
      </c>
      <c r="G19" s="48">
        <v>660</v>
      </c>
      <c r="H19" s="49">
        <v>44</v>
      </c>
      <c r="I19" s="47">
        <v>600</v>
      </c>
      <c r="J19" s="48">
        <v>600</v>
      </c>
      <c r="K19" s="48">
        <v>600</v>
      </c>
      <c r="L19" s="48">
        <v>600</v>
      </c>
      <c r="M19" s="76">
        <v>40</v>
      </c>
      <c r="N19" s="53"/>
      <c r="O19" s="77"/>
    </row>
    <row r="20" spans="3:15" x14ac:dyDescent="0.25">
      <c r="C20" s="72" t="s">
        <v>1531</v>
      </c>
      <c r="D20" s="38">
        <v>1320</v>
      </c>
      <c r="E20" s="39">
        <v>1320</v>
      </c>
      <c r="F20" s="39">
        <v>1320</v>
      </c>
      <c r="G20" s="39">
        <v>1320</v>
      </c>
      <c r="H20" s="40">
        <v>88</v>
      </c>
      <c r="I20" s="38">
        <v>1200</v>
      </c>
      <c r="J20" s="39">
        <v>1200</v>
      </c>
      <c r="K20" s="39">
        <v>1200</v>
      </c>
      <c r="L20" s="39">
        <v>1200</v>
      </c>
      <c r="M20" s="73">
        <v>80</v>
      </c>
      <c r="N20" s="44"/>
      <c r="O20" s="74"/>
    </row>
    <row r="21" spans="3:15" x14ac:dyDescent="0.25">
      <c r="C21" s="75" t="s">
        <v>1532</v>
      </c>
      <c r="D21" s="47">
        <v>1980</v>
      </c>
      <c r="E21" s="48">
        <v>1980</v>
      </c>
      <c r="F21" s="48">
        <v>1980</v>
      </c>
      <c r="G21" s="48">
        <v>1980</v>
      </c>
      <c r="H21" s="49">
        <v>132</v>
      </c>
      <c r="I21" s="47">
        <v>1800</v>
      </c>
      <c r="J21" s="48">
        <v>1800</v>
      </c>
      <c r="K21" s="48">
        <v>1800</v>
      </c>
      <c r="L21" s="48">
        <v>1800</v>
      </c>
      <c r="M21" s="76">
        <v>120</v>
      </c>
      <c r="N21" s="53"/>
      <c r="O21" s="77"/>
    </row>
    <row r="22" spans="3:15" x14ac:dyDescent="0.25">
      <c r="C22" s="72" t="s">
        <v>1533</v>
      </c>
      <c r="D22" s="38">
        <v>2640</v>
      </c>
      <c r="E22" s="39">
        <v>2640</v>
      </c>
      <c r="F22" s="39">
        <v>2640</v>
      </c>
      <c r="G22" s="39">
        <v>2640</v>
      </c>
      <c r="H22" s="40">
        <v>176</v>
      </c>
      <c r="I22" s="38">
        <v>2400</v>
      </c>
      <c r="J22" s="39">
        <v>2400</v>
      </c>
      <c r="K22" s="39">
        <v>2400</v>
      </c>
      <c r="L22" s="39">
        <v>2400</v>
      </c>
      <c r="M22" s="73">
        <v>160</v>
      </c>
      <c r="N22" s="44"/>
      <c r="O22" s="74"/>
    </row>
    <row r="23" spans="3:15" x14ac:dyDescent="0.25">
      <c r="C23" s="75" t="s">
        <v>1534</v>
      </c>
      <c r="D23" s="47">
        <v>3300</v>
      </c>
      <c r="E23" s="48">
        <v>3300</v>
      </c>
      <c r="F23" s="48">
        <v>3300</v>
      </c>
      <c r="G23" s="48">
        <v>3300</v>
      </c>
      <c r="H23" s="49">
        <v>220</v>
      </c>
      <c r="I23" s="47">
        <v>3000</v>
      </c>
      <c r="J23" s="48">
        <v>3000</v>
      </c>
      <c r="K23" s="48">
        <v>3000</v>
      </c>
      <c r="L23" s="48">
        <v>3000</v>
      </c>
      <c r="M23" s="76">
        <v>200</v>
      </c>
      <c r="N23" s="53"/>
      <c r="O23" s="77"/>
    </row>
    <row r="24" spans="3:15" x14ac:dyDescent="0.25">
      <c r="C24" s="72" t="s">
        <v>1535</v>
      </c>
      <c r="D24" s="38">
        <v>3960</v>
      </c>
      <c r="E24" s="39">
        <v>3960</v>
      </c>
      <c r="F24" s="39">
        <v>3960</v>
      </c>
      <c r="G24" s="39">
        <v>3960</v>
      </c>
      <c r="H24" s="40">
        <v>264</v>
      </c>
      <c r="I24" s="38">
        <v>3600</v>
      </c>
      <c r="J24" s="39">
        <v>3600</v>
      </c>
      <c r="K24" s="39">
        <v>3600</v>
      </c>
      <c r="L24" s="39">
        <v>3600</v>
      </c>
      <c r="M24" s="73">
        <v>240</v>
      </c>
      <c r="N24" s="44"/>
      <c r="O24" s="74"/>
    </row>
    <row r="25" spans="3:15" x14ac:dyDescent="0.25">
      <c r="C25" s="75"/>
      <c r="D25" s="47"/>
      <c r="E25" s="48"/>
      <c r="F25" s="48"/>
      <c r="G25" s="48"/>
      <c r="H25" s="49"/>
      <c r="I25" s="47"/>
      <c r="J25" s="48"/>
      <c r="K25" s="48"/>
      <c r="L25" s="48"/>
      <c r="M25" s="76"/>
      <c r="N25" s="53"/>
      <c r="O25" s="77"/>
    </row>
    <row r="26" spans="3:15" x14ac:dyDescent="0.25">
      <c r="C26" s="69" t="s">
        <v>1536</v>
      </c>
      <c r="D26" s="29">
        <v>494</v>
      </c>
      <c r="E26" s="30">
        <v>494</v>
      </c>
      <c r="F26" s="30">
        <v>494</v>
      </c>
      <c r="G26" s="30">
        <v>494</v>
      </c>
      <c r="H26" s="31">
        <v>32</v>
      </c>
      <c r="I26" s="29">
        <v>450</v>
      </c>
      <c r="J26" s="30">
        <v>450</v>
      </c>
      <c r="K26" s="30">
        <v>450</v>
      </c>
      <c r="L26" s="30">
        <v>450</v>
      </c>
      <c r="M26" s="70">
        <v>30</v>
      </c>
      <c r="N26" s="35"/>
      <c r="O26" s="71"/>
    </row>
    <row r="27" spans="3:15" x14ac:dyDescent="0.25">
      <c r="C27" s="72" t="s">
        <v>1537</v>
      </c>
      <c r="D27" s="38">
        <v>82</v>
      </c>
      <c r="E27" s="39">
        <v>82</v>
      </c>
      <c r="F27" s="39">
        <v>82</v>
      </c>
      <c r="G27" s="39">
        <v>82</v>
      </c>
      <c r="H27" s="40">
        <v>5</v>
      </c>
      <c r="I27" s="38">
        <v>75</v>
      </c>
      <c r="J27" s="39">
        <v>75</v>
      </c>
      <c r="K27" s="39">
        <v>75</v>
      </c>
      <c r="L27" s="39">
        <v>75</v>
      </c>
      <c r="M27" s="73">
        <v>5</v>
      </c>
      <c r="N27" s="44"/>
      <c r="O27" s="74"/>
    </row>
    <row r="28" spans="3:15" x14ac:dyDescent="0.25">
      <c r="C28" s="75" t="s">
        <v>1538</v>
      </c>
      <c r="D28" s="47">
        <v>165</v>
      </c>
      <c r="E28" s="48">
        <v>165</v>
      </c>
      <c r="F28" s="48">
        <v>165</v>
      </c>
      <c r="G28" s="48">
        <v>165</v>
      </c>
      <c r="H28" s="49">
        <v>11</v>
      </c>
      <c r="I28" s="47">
        <v>150</v>
      </c>
      <c r="J28" s="48">
        <v>150</v>
      </c>
      <c r="K28" s="48">
        <v>150</v>
      </c>
      <c r="L28" s="48">
        <v>150</v>
      </c>
      <c r="M28" s="76">
        <v>10</v>
      </c>
      <c r="N28" s="53"/>
      <c r="O28" s="77"/>
    </row>
    <row r="29" spans="3:15" x14ac:dyDescent="0.25">
      <c r="C29" s="72" t="s">
        <v>1539</v>
      </c>
      <c r="D29" s="38">
        <v>247</v>
      </c>
      <c r="E29" s="39">
        <v>247</v>
      </c>
      <c r="F29" s="39">
        <v>247</v>
      </c>
      <c r="G29" s="39">
        <v>247</v>
      </c>
      <c r="H29" s="40">
        <v>16</v>
      </c>
      <c r="I29" s="38">
        <v>225</v>
      </c>
      <c r="J29" s="39">
        <v>225</v>
      </c>
      <c r="K29" s="39">
        <v>225</v>
      </c>
      <c r="L29" s="39">
        <v>225</v>
      </c>
      <c r="M29" s="73">
        <v>15</v>
      </c>
      <c r="N29" s="44"/>
      <c r="O29" s="74"/>
    </row>
    <row r="30" spans="3:15" x14ac:dyDescent="0.25">
      <c r="C30" s="75"/>
      <c r="D30" s="47"/>
      <c r="E30" s="48"/>
      <c r="F30" s="48"/>
      <c r="G30" s="48"/>
      <c r="H30" s="49"/>
      <c r="I30" s="47"/>
      <c r="J30" s="48"/>
      <c r="K30" s="48"/>
      <c r="L30" s="48"/>
      <c r="M30" s="76"/>
      <c r="N30" s="53"/>
      <c r="O30" s="77"/>
    </row>
    <row r="31" spans="3:15" x14ac:dyDescent="0.25">
      <c r="C31" s="69" t="s">
        <v>1540</v>
      </c>
      <c r="D31" s="29">
        <v>494</v>
      </c>
      <c r="E31" s="30">
        <v>494</v>
      </c>
      <c r="F31" s="30">
        <v>494</v>
      </c>
      <c r="G31" s="30">
        <v>494</v>
      </c>
      <c r="H31" s="31">
        <v>32</v>
      </c>
      <c r="I31" s="29">
        <v>450</v>
      </c>
      <c r="J31" s="30">
        <v>450</v>
      </c>
      <c r="K31" s="30">
        <v>450</v>
      </c>
      <c r="L31" s="30">
        <v>450</v>
      </c>
      <c r="M31" s="70">
        <v>30</v>
      </c>
      <c r="N31" s="35"/>
      <c r="O31" s="71"/>
    </row>
    <row r="32" spans="3:15" x14ac:dyDescent="0.25">
      <c r="C32" s="72" t="s">
        <v>1541</v>
      </c>
      <c r="D32" s="38">
        <v>82</v>
      </c>
      <c r="E32" s="39">
        <v>82</v>
      </c>
      <c r="F32" s="39">
        <v>82</v>
      </c>
      <c r="G32" s="39">
        <v>82</v>
      </c>
      <c r="H32" s="40">
        <v>5</v>
      </c>
      <c r="I32" s="38">
        <v>75</v>
      </c>
      <c r="J32" s="39">
        <v>75</v>
      </c>
      <c r="K32" s="39">
        <v>75</v>
      </c>
      <c r="L32" s="39">
        <v>75</v>
      </c>
      <c r="M32" s="73">
        <v>5</v>
      </c>
      <c r="N32" s="44"/>
      <c r="O32" s="74"/>
    </row>
    <row r="33" spans="3:15" x14ac:dyDescent="0.25">
      <c r="C33" s="75" t="s">
        <v>1657</v>
      </c>
      <c r="D33" s="47">
        <v>165</v>
      </c>
      <c r="E33" s="48">
        <v>165</v>
      </c>
      <c r="F33" s="48">
        <v>165</v>
      </c>
      <c r="G33" s="48">
        <v>165</v>
      </c>
      <c r="H33" s="49">
        <v>11</v>
      </c>
      <c r="I33" s="47">
        <v>150</v>
      </c>
      <c r="J33" s="48">
        <v>150</v>
      </c>
      <c r="K33" s="48">
        <v>150</v>
      </c>
      <c r="L33" s="48">
        <v>150</v>
      </c>
      <c r="M33" s="76">
        <v>10</v>
      </c>
      <c r="N33" s="53"/>
      <c r="O33" s="77"/>
    </row>
    <row r="34" spans="3:15" x14ac:dyDescent="0.25">
      <c r="C34" s="72" t="s">
        <v>1545</v>
      </c>
      <c r="D34" s="38">
        <v>247</v>
      </c>
      <c r="E34" s="39">
        <v>247</v>
      </c>
      <c r="F34" s="39">
        <v>247</v>
      </c>
      <c r="G34" s="39">
        <v>247</v>
      </c>
      <c r="H34" s="40">
        <v>16</v>
      </c>
      <c r="I34" s="38">
        <v>225</v>
      </c>
      <c r="J34" s="39">
        <v>225</v>
      </c>
      <c r="K34" s="39">
        <v>225</v>
      </c>
      <c r="L34" s="39">
        <v>225</v>
      </c>
      <c r="M34" s="73">
        <v>15</v>
      </c>
      <c r="N34" s="44"/>
      <c r="O34" s="74"/>
    </row>
    <row r="35" spans="3:15" x14ac:dyDescent="0.25">
      <c r="C35" s="75"/>
      <c r="D35" s="47"/>
      <c r="E35" s="48"/>
      <c r="F35" s="48"/>
      <c r="G35" s="48"/>
      <c r="H35" s="49"/>
      <c r="I35" s="47"/>
      <c r="J35" s="48"/>
      <c r="K35" s="48"/>
      <c r="L35" s="48"/>
      <c r="M35" s="76"/>
      <c r="N35" s="53"/>
      <c r="O35" s="77"/>
    </row>
    <row r="36" spans="3:15" x14ac:dyDescent="0.25">
      <c r="C36" s="69" t="s">
        <v>1546</v>
      </c>
      <c r="D36" s="29">
        <v>494</v>
      </c>
      <c r="E36" s="30">
        <v>494</v>
      </c>
      <c r="F36" s="30">
        <v>494</v>
      </c>
      <c r="G36" s="30">
        <v>494</v>
      </c>
      <c r="H36" s="31">
        <v>32</v>
      </c>
      <c r="I36" s="29">
        <v>450</v>
      </c>
      <c r="J36" s="30">
        <v>450</v>
      </c>
      <c r="K36" s="30">
        <v>450</v>
      </c>
      <c r="L36" s="30">
        <v>450</v>
      </c>
      <c r="M36" s="70">
        <v>30</v>
      </c>
      <c r="N36" s="35"/>
      <c r="O36" s="71"/>
    </row>
    <row r="37" spans="3:15" x14ac:dyDescent="0.25">
      <c r="C37" s="72" t="s">
        <v>1547</v>
      </c>
      <c r="D37" s="38">
        <v>82</v>
      </c>
      <c r="E37" s="39">
        <v>82</v>
      </c>
      <c r="F37" s="39">
        <v>82</v>
      </c>
      <c r="G37" s="39">
        <v>82</v>
      </c>
      <c r="H37" s="40">
        <v>5</v>
      </c>
      <c r="I37" s="38">
        <v>75</v>
      </c>
      <c r="J37" s="39">
        <v>75</v>
      </c>
      <c r="K37" s="39">
        <v>75</v>
      </c>
      <c r="L37" s="39">
        <v>75</v>
      </c>
      <c r="M37" s="73">
        <v>5</v>
      </c>
      <c r="N37" s="44"/>
      <c r="O37" s="74"/>
    </row>
    <row r="38" spans="3:15" x14ac:dyDescent="0.25">
      <c r="C38" s="75" t="s">
        <v>1658</v>
      </c>
      <c r="D38" s="47">
        <v>165</v>
      </c>
      <c r="E38" s="48">
        <v>165</v>
      </c>
      <c r="F38" s="48">
        <v>165</v>
      </c>
      <c r="G38" s="48">
        <v>165</v>
      </c>
      <c r="H38" s="49">
        <v>11</v>
      </c>
      <c r="I38" s="47">
        <v>150</v>
      </c>
      <c r="J38" s="48">
        <v>150</v>
      </c>
      <c r="K38" s="48">
        <v>150</v>
      </c>
      <c r="L38" s="48">
        <v>150</v>
      </c>
      <c r="M38" s="76">
        <v>10</v>
      </c>
      <c r="N38" s="53"/>
      <c r="O38" s="77"/>
    </row>
    <row r="39" spans="3:15" x14ac:dyDescent="0.25">
      <c r="C39" s="72" t="s">
        <v>1551</v>
      </c>
      <c r="D39" s="38">
        <v>247</v>
      </c>
      <c r="E39" s="39">
        <v>247</v>
      </c>
      <c r="F39" s="39">
        <v>247</v>
      </c>
      <c r="G39" s="39">
        <v>247</v>
      </c>
      <c r="H39" s="40">
        <v>16</v>
      </c>
      <c r="I39" s="38">
        <v>225</v>
      </c>
      <c r="J39" s="39">
        <v>225</v>
      </c>
      <c r="K39" s="39">
        <v>225</v>
      </c>
      <c r="L39" s="39">
        <v>225</v>
      </c>
      <c r="M39" s="73">
        <v>15</v>
      </c>
      <c r="N39" s="44"/>
      <c r="O39" s="74"/>
    </row>
    <row r="40" spans="3:15" x14ac:dyDescent="0.25">
      <c r="C40" s="75"/>
      <c r="D40" s="47"/>
      <c r="E40" s="48"/>
      <c r="F40" s="48"/>
      <c r="G40" s="48"/>
      <c r="H40" s="49"/>
      <c r="I40" s="47"/>
      <c r="J40" s="48"/>
      <c r="K40" s="48"/>
      <c r="L40" s="48"/>
      <c r="M40" s="76"/>
      <c r="N40" s="53"/>
      <c r="O40" s="77"/>
    </row>
    <row r="41" spans="3:15" x14ac:dyDescent="0.25">
      <c r="C41" s="69" t="s">
        <v>1552</v>
      </c>
      <c r="D41" s="29">
        <v>82</v>
      </c>
      <c r="E41" s="30">
        <v>82</v>
      </c>
      <c r="F41" s="30">
        <v>82</v>
      </c>
      <c r="G41" s="30">
        <v>82</v>
      </c>
      <c r="H41" s="31">
        <v>5</v>
      </c>
      <c r="I41" s="29">
        <v>75</v>
      </c>
      <c r="J41" s="30">
        <v>75</v>
      </c>
      <c r="K41" s="30">
        <v>75</v>
      </c>
      <c r="L41" s="30">
        <v>75</v>
      </c>
      <c r="M41" s="70">
        <v>5</v>
      </c>
      <c r="N41" s="35"/>
      <c r="O41" s="71"/>
    </row>
    <row r="42" spans="3:15" x14ac:dyDescent="0.25">
      <c r="C42" s="72" t="s">
        <v>1553</v>
      </c>
      <c r="D42" s="38">
        <v>82</v>
      </c>
      <c r="E42" s="39">
        <v>82</v>
      </c>
      <c r="F42" s="39">
        <v>82</v>
      </c>
      <c r="G42" s="39">
        <v>82</v>
      </c>
      <c r="H42" s="40">
        <v>5</v>
      </c>
      <c r="I42" s="38">
        <v>75</v>
      </c>
      <c r="J42" s="39">
        <v>75</v>
      </c>
      <c r="K42" s="39">
        <v>75</v>
      </c>
      <c r="L42" s="39">
        <v>75</v>
      </c>
      <c r="M42" s="73">
        <v>5</v>
      </c>
      <c r="N42" s="44"/>
      <c r="O42" s="74"/>
    </row>
    <row r="43" spans="3:15" x14ac:dyDescent="0.25">
      <c r="C43" s="75"/>
      <c r="D43" s="47"/>
      <c r="E43" s="48"/>
      <c r="F43" s="48"/>
      <c r="G43" s="48"/>
      <c r="H43" s="49"/>
      <c r="I43" s="47"/>
      <c r="J43" s="48"/>
      <c r="K43" s="48"/>
      <c r="L43" s="48"/>
      <c r="M43" s="76"/>
      <c r="N43" s="53"/>
      <c r="O43" s="77"/>
    </row>
    <row r="44" spans="3:15" x14ac:dyDescent="0.25">
      <c r="C44" s="69" t="s">
        <v>1564</v>
      </c>
      <c r="D44" s="29">
        <v>165</v>
      </c>
      <c r="E44" s="30">
        <v>165</v>
      </c>
      <c r="F44" s="30">
        <v>165</v>
      </c>
      <c r="G44" s="30">
        <v>165</v>
      </c>
      <c r="H44" s="31">
        <v>11</v>
      </c>
      <c r="I44" s="29">
        <v>150</v>
      </c>
      <c r="J44" s="30">
        <v>150</v>
      </c>
      <c r="K44" s="30">
        <v>150</v>
      </c>
      <c r="L44" s="30">
        <v>150</v>
      </c>
      <c r="M44" s="70">
        <v>10</v>
      </c>
      <c r="N44" s="35"/>
      <c r="O44" s="71"/>
    </row>
    <row r="45" spans="3:15" x14ac:dyDescent="0.25">
      <c r="C45" s="72" t="s">
        <v>1565</v>
      </c>
      <c r="D45" s="38">
        <v>165</v>
      </c>
      <c r="E45" s="39">
        <v>165</v>
      </c>
      <c r="F45" s="39">
        <v>165</v>
      </c>
      <c r="G45" s="39">
        <v>165</v>
      </c>
      <c r="H45" s="40">
        <v>11</v>
      </c>
      <c r="I45" s="38">
        <v>150</v>
      </c>
      <c r="J45" s="39">
        <v>150</v>
      </c>
      <c r="K45" s="39">
        <v>150</v>
      </c>
      <c r="L45" s="39">
        <v>150</v>
      </c>
      <c r="M45" s="73">
        <v>10</v>
      </c>
      <c r="N45" s="44"/>
      <c r="O45" s="74"/>
    </row>
    <row r="46" spans="3:15" x14ac:dyDescent="0.25">
      <c r="C46" s="75"/>
      <c r="D46" s="47"/>
      <c r="E46" s="48"/>
      <c r="F46" s="48"/>
      <c r="G46" s="48"/>
      <c r="H46" s="49"/>
      <c r="I46" s="47"/>
      <c r="J46" s="48"/>
      <c r="K46" s="48"/>
      <c r="L46" s="48"/>
      <c r="M46" s="76"/>
      <c r="N46" s="53"/>
      <c r="O46" s="77"/>
    </row>
    <row r="47" spans="3:15" x14ac:dyDescent="0.25">
      <c r="C47" s="69" t="s">
        <v>1572</v>
      </c>
      <c r="D47" s="29">
        <v>3960</v>
      </c>
      <c r="E47" s="30">
        <v>3960</v>
      </c>
      <c r="F47" s="30">
        <v>3960</v>
      </c>
      <c r="G47" s="30">
        <v>3960</v>
      </c>
      <c r="H47" s="31">
        <v>264</v>
      </c>
      <c r="I47" s="29">
        <v>3600</v>
      </c>
      <c r="J47" s="30">
        <v>3600</v>
      </c>
      <c r="K47" s="30">
        <v>3600</v>
      </c>
      <c r="L47" s="30">
        <v>3600</v>
      </c>
      <c r="M47" s="70">
        <v>240</v>
      </c>
      <c r="N47" s="35"/>
      <c r="O47" s="71"/>
    </row>
    <row r="48" spans="3:15" x14ac:dyDescent="0.25">
      <c r="C48" s="72" t="s">
        <v>1573</v>
      </c>
      <c r="D48" s="38">
        <v>660</v>
      </c>
      <c r="E48" s="39">
        <v>660</v>
      </c>
      <c r="F48" s="39">
        <v>660</v>
      </c>
      <c r="G48" s="39">
        <v>660</v>
      </c>
      <c r="H48" s="40">
        <v>44</v>
      </c>
      <c r="I48" s="38">
        <v>600</v>
      </c>
      <c r="J48" s="39">
        <v>600</v>
      </c>
      <c r="K48" s="39">
        <v>600</v>
      </c>
      <c r="L48" s="39">
        <v>600</v>
      </c>
      <c r="M48" s="73">
        <v>40</v>
      </c>
      <c r="N48" s="44"/>
      <c r="O48" s="74"/>
    </row>
    <row r="49" spans="3:15" x14ac:dyDescent="0.25">
      <c r="C49" s="75" t="s">
        <v>1574</v>
      </c>
      <c r="D49" s="47">
        <v>1320</v>
      </c>
      <c r="E49" s="48">
        <v>1320</v>
      </c>
      <c r="F49" s="48">
        <v>1320</v>
      </c>
      <c r="G49" s="48">
        <v>1320</v>
      </c>
      <c r="H49" s="49">
        <v>88</v>
      </c>
      <c r="I49" s="47">
        <v>1200</v>
      </c>
      <c r="J49" s="48">
        <v>1200</v>
      </c>
      <c r="K49" s="48">
        <v>1200</v>
      </c>
      <c r="L49" s="48">
        <v>1200</v>
      </c>
      <c r="M49" s="76">
        <v>80</v>
      </c>
      <c r="N49" s="53"/>
      <c r="O49" s="77"/>
    </row>
    <row r="50" spans="3:15" x14ac:dyDescent="0.25">
      <c r="C50" s="72" t="s">
        <v>1575</v>
      </c>
      <c r="D50" s="38">
        <v>1980</v>
      </c>
      <c r="E50" s="39">
        <v>1980</v>
      </c>
      <c r="F50" s="39">
        <v>1980</v>
      </c>
      <c r="G50" s="39">
        <v>1980</v>
      </c>
      <c r="H50" s="40">
        <v>132</v>
      </c>
      <c r="I50" s="38">
        <v>1800</v>
      </c>
      <c r="J50" s="39">
        <v>1800</v>
      </c>
      <c r="K50" s="39">
        <v>1800</v>
      </c>
      <c r="L50" s="39">
        <v>1800</v>
      </c>
      <c r="M50" s="73">
        <v>120</v>
      </c>
      <c r="N50" s="44"/>
      <c r="O50" s="74"/>
    </row>
    <row r="51" spans="3:15" x14ac:dyDescent="0.25">
      <c r="C51" s="75"/>
      <c r="D51" s="47"/>
      <c r="E51" s="48"/>
      <c r="F51" s="48"/>
      <c r="G51" s="48"/>
      <c r="H51" s="49"/>
      <c r="I51" s="47"/>
      <c r="J51" s="48"/>
      <c r="K51" s="48"/>
      <c r="L51" s="48"/>
      <c r="M51" s="76"/>
      <c r="N51" s="53"/>
      <c r="O51" s="77"/>
    </row>
    <row r="52" spans="3:15" x14ac:dyDescent="0.25">
      <c r="C52" s="69" t="s">
        <v>1578</v>
      </c>
      <c r="D52" s="29">
        <v>247</v>
      </c>
      <c r="E52" s="30">
        <v>247</v>
      </c>
      <c r="F52" s="30">
        <v>247</v>
      </c>
      <c r="G52" s="30">
        <v>247</v>
      </c>
      <c r="H52" s="31">
        <v>16</v>
      </c>
      <c r="I52" s="29">
        <v>225</v>
      </c>
      <c r="J52" s="30">
        <v>225</v>
      </c>
      <c r="K52" s="30">
        <v>225</v>
      </c>
      <c r="L52" s="30">
        <v>225</v>
      </c>
      <c r="M52" s="70">
        <v>15</v>
      </c>
      <c r="N52" s="35"/>
      <c r="O52" s="71"/>
    </row>
    <row r="53" spans="3:15" x14ac:dyDescent="0.25">
      <c r="C53" s="72" t="s">
        <v>1579</v>
      </c>
      <c r="D53" s="38">
        <v>82</v>
      </c>
      <c r="E53" s="39">
        <v>82</v>
      </c>
      <c r="F53" s="39">
        <v>82</v>
      </c>
      <c r="G53" s="39">
        <v>82</v>
      </c>
      <c r="H53" s="40">
        <v>5</v>
      </c>
      <c r="I53" s="38">
        <v>75</v>
      </c>
      <c r="J53" s="39">
        <v>75</v>
      </c>
      <c r="K53" s="39">
        <v>75</v>
      </c>
      <c r="L53" s="39">
        <v>75</v>
      </c>
      <c r="M53" s="73">
        <v>5</v>
      </c>
      <c r="N53" s="44"/>
      <c r="O53" s="74"/>
    </row>
    <row r="54" spans="3:15" x14ac:dyDescent="0.25">
      <c r="C54" s="75" t="s">
        <v>1582</v>
      </c>
      <c r="D54" s="47">
        <v>165</v>
      </c>
      <c r="E54" s="48">
        <v>165</v>
      </c>
      <c r="F54" s="48">
        <v>165</v>
      </c>
      <c r="G54" s="48">
        <v>165</v>
      </c>
      <c r="H54" s="49">
        <v>11</v>
      </c>
      <c r="I54" s="47">
        <v>150</v>
      </c>
      <c r="J54" s="48">
        <v>150</v>
      </c>
      <c r="K54" s="48">
        <v>150</v>
      </c>
      <c r="L54" s="48">
        <v>150</v>
      </c>
      <c r="M54" s="76">
        <v>10</v>
      </c>
      <c r="N54" s="53"/>
      <c r="O54" s="77"/>
    </row>
    <row r="55" spans="3:15" x14ac:dyDescent="0.25">
      <c r="C55" s="72"/>
      <c r="D55" s="38"/>
      <c r="E55" s="39"/>
      <c r="F55" s="39"/>
      <c r="G55" s="39"/>
      <c r="H55" s="40"/>
      <c r="I55" s="38"/>
      <c r="J55" s="39"/>
      <c r="K55" s="39"/>
      <c r="L55" s="39"/>
      <c r="M55" s="73"/>
      <c r="N55" s="44"/>
      <c r="O55" s="74"/>
    </row>
    <row r="56" spans="3:15" x14ac:dyDescent="0.25">
      <c r="C56" s="69" t="s">
        <v>1583</v>
      </c>
      <c r="D56" s="29">
        <v>990</v>
      </c>
      <c r="E56" s="30">
        <v>990</v>
      </c>
      <c r="F56" s="30">
        <v>990</v>
      </c>
      <c r="G56" s="30">
        <v>990</v>
      </c>
      <c r="H56" s="31">
        <v>66</v>
      </c>
      <c r="I56" s="29">
        <v>900</v>
      </c>
      <c r="J56" s="30">
        <v>900</v>
      </c>
      <c r="K56" s="30">
        <v>900</v>
      </c>
      <c r="L56" s="30">
        <v>900</v>
      </c>
      <c r="M56" s="70">
        <v>60</v>
      </c>
      <c r="N56" s="35"/>
      <c r="O56" s="71"/>
    </row>
    <row r="57" spans="3:15" x14ac:dyDescent="0.25">
      <c r="C57" s="75" t="s">
        <v>1584</v>
      </c>
      <c r="D57" s="47">
        <v>165</v>
      </c>
      <c r="E57" s="48">
        <v>165</v>
      </c>
      <c r="F57" s="48">
        <v>165</v>
      </c>
      <c r="G57" s="48">
        <v>165</v>
      </c>
      <c r="H57" s="49">
        <v>11</v>
      </c>
      <c r="I57" s="47">
        <v>150</v>
      </c>
      <c r="J57" s="48">
        <v>150</v>
      </c>
      <c r="K57" s="48">
        <v>150</v>
      </c>
      <c r="L57" s="48">
        <v>150</v>
      </c>
      <c r="M57" s="76">
        <v>10</v>
      </c>
      <c r="N57" s="53"/>
      <c r="O57" s="77"/>
    </row>
    <row r="58" spans="3:15" x14ac:dyDescent="0.25">
      <c r="C58" s="72" t="s">
        <v>1659</v>
      </c>
      <c r="D58" s="38">
        <v>330</v>
      </c>
      <c r="E58" s="39">
        <v>330</v>
      </c>
      <c r="F58" s="39">
        <v>330</v>
      </c>
      <c r="G58" s="39">
        <v>330</v>
      </c>
      <c r="H58" s="40">
        <v>22</v>
      </c>
      <c r="I58" s="38">
        <v>300</v>
      </c>
      <c r="J58" s="39">
        <v>300</v>
      </c>
      <c r="K58" s="39">
        <v>300</v>
      </c>
      <c r="L58" s="39">
        <v>300</v>
      </c>
      <c r="M58" s="73">
        <v>20</v>
      </c>
      <c r="N58" s="44"/>
      <c r="O58" s="74"/>
    </row>
    <row r="59" spans="3:15" x14ac:dyDescent="0.25">
      <c r="C59" s="75" t="s">
        <v>1588</v>
      </c>
      <c r="D59" s="47">
        <v>495</v>
      </c>
      <c r="E59" s="48">
        <v>495</v>
      </c>
      <c r="F59" s="48">
        <v>495</v>
      </c>
      <c r="G59" s="48">
        <v>495</v>
      </c>
      <c r="H59" s="49">
        <v>33</v>
      </c>
      <c r="I59" s="47">
        <v>450</v>
      </c>
      <c r="J59" s="48">
        <v>450</v>
      </c>
      <c r="K59" s="48">
        <v>450</v>
      </c>
      <c r="L59" s="48">
        <v>450</v>
      </c>
      <c r="M59" s="76">
        <v>30</v>
      </c>
      <c r="N59" s="53"/>
      <c r="O59" s="77"/>
    </row>
    <row r="60" spans="3:15" x14ac:dyDescent="0.25">
      <c r="C60" s="72"/>
      <c r="D60" s="38"/>
      <c r="E60" s="39"/>
      <c r="F60" s="39"/>
      <c r="G60" s="39"/>
      <c r="H60" s="40"/>
      <c r="I60" s="38"/>
      <c r="J60" s="39"/>
      <c r="K60" s="39"/>
      <c r="L60" s="39"/>
      <c r="M60" s="73"/>
      <c r="N60" s="44"/>
      <c r="O60" s="74"/>
    </row>
    <row r="61" spans="3:15" x14ac:dyDescent="0.25">
      <c r="C61" s="69" t="s">
        <v>1591</v>
      </c>
      <c r="D61" s="29">
        <v>1980</v>
      </c>
      <c r="E61" s="30">
        <v>1980</v>
      </c>
      <c r="F61" s="30">
        <v>1980</v>
      </c>
      <c r="G61" s="30">
        <v>1980</v>
      </c>
      <c r="H61" s="31">
        <v>132</v>
      </c>
      <c r="I61" s="29">
        <v>1800</v>
      </c>
      <c r="J61" s="30">
        <v>1800</v>
      </c>
      <c r="K61" s="30">
        <v>1800</v>
      </c>
      <c r="L61" s="30">
        <v>1800</v>
      </c>
      <c r="M61" s="70">
        <v>120</v>
      </c>
      <c r="N61" s="35"/>
      <c r="O61" s="71"/>
    </row>
    <row r="62" spans="3:15" x14ac:dyDescent="0.25">
      <c r="C62" s="75" t="s">
        <v>1592</v>
      </c>
      <c r="D62" s="47">
        <v>330</v>
      </c>
      <c r="E62" s="48">
        <v>330</v>
      </c>
      <c r="F62" s="48">
        <v>330</v>
      </c>
      <c r="G62" s="48">
        <v>330</v>
      </c>
      <c r="H62" s="49">
        <v>22</v>
      </c>
      <c r="I62" s="47">
        <v>300</v>
      </c>
      <c r="J62" s="48">
        <v>300</v>
      </c>
      <c r="K62" s="48">
        <v>300</v>
      </c>
      <c r="L62" s="48">
        <v>300</v>
      </c>
      <c r="M62" s="76">
        <v>20</v>
      </c>
      <c r="N62" s="53"/>
      <c r="O62" s="77"/>
    </row>
    <row r="63" spans="3:15" x14ac:dyDescent="0.25">
      <c r="C63" s="72" t="s">
        <v>1595</v>
      </c>
      <c r="D63" s="38">
        <v>660</v>
      </c>
      <c r="E63" s="39">
        <v>660</v>
      </c>
      <c r="F63" s="39">
        <v>660</v>
      </c>
      <c r="G63" s="39">
        <v>660</v>
      </c>
      <c r="H63" s="40">
        <v>44</v>
      </c>
      <c r="I63" s="38">
        <v>600</v>
      </c>
      <c r="J63" s="39">
        <v>600</v>
      </c>
      <c r="K63" s="39">
        <v>600</v>
      </c>
      <c r="L63" s="39">
        <v>600</v>
      </c>
      <c r="M63" s="73">
        <v>40</v>
      </c>
      <c r="N63" s="44"/>
      <c r="O63" s="74"/>
    </row>
    <row r="64" spans="3:15" x14ac:dyDescent="0.25">
      <c r="C64" s="75" t="s">
        <v>1596</v>
      </c>
      <c r="D64" s="47">
        <v>990</v>
      </c>
      <c r="E64" s="48">
        <v>990</v>
      </c>
      <c r="F64" s="48">
        <v>990</v>
      </c>
      <c r="G64" s="48">
        <v>990</v>
      </c>
      <c r="H64" s="49">
        <v>66</v>
      </c>
      <c r="I64" s="47">
        <v>900</v>
      </c>
      <c r="J64" s="48">
        <v>900</v>
      </c>
      <c r="K64" s="48">
        <v>900</v>
      </c>
      <c r="L64" s="48">
        <v>900</v>
      </c>
      <c r="M64" s="76">
        <v>60</v>
      </c>
      <c r="N64" s="53"/>
      <c r="O64" s="77"/>
    </row>
    <row r="65" spans="3:15" x14ac:dyDescent="0.25">
      <c r="C65" s="72"/>
      <c r="D65" s="38"/>
      <c r="E65" s="39"/>
      <c r="F65" s="39"/>
      <c r="G65" s="39"/>
      <c r="H65" s="40"/>
      <c r="I65" s="38"/>
      <c r="J65" s="39"/>
      <c r="K65" s="39"/>
      <c r="L65" s="39"/>
      <c r="M65" s="73"/>
      <c r="N65" s="44"/>
      <c r="O65" s="74"/>
    </row>
    <row r="66" spans="3:15" x14ac:dyDescent="0.25">
      <c r="C66" s="69" t="s">
        <v>1597</v>
      </c>
      <c r="D66" s="29">
        <v>990</v>
      </c>
      <c r="E66" s="30">
        <v>990</v>
      </c>
      <c r="F66" s="30">
        <v>990</v>
      </c>
      <c r="G66" s="30">
        <v>990</v>
      </c>
      <c r="H66" s="31">
        <v>66</v>
      </c>
      <c r="I66" s="29">
        <v>900</v>
      </c>
      <c r="J66" s="30">
        <v>900</v>
      </c>
      <c r="K66" s="30">
        <v>900</v>
      </c>
      <c r="L66" s="30">
        <v>900</v>
      </c>
      <c r="M66" s="70">
        <v>60</v>
      </c>
      <c r="N66" s="35"/>
      <c r="O66" s="71"/>
    </row>
    <row r="67" spans="3:15" x14ac:dyDescent="0.25">
      <c r="C67" s="75" t="s">
        <v>1598</v>
      </c>
      <c r="D67" s="47">
        <v>165</v>
      </c>
      <c r="E67" s="48">
        <v>165</v>
      </c>
      <c r="F67" s="48">
        <v>165</v>
      </c>
      <c r="G67" s="48">
        <v>165</v>
      </c>
      <c r="H67" s="49">
        <v>11</v>
      </c>
      <c r="I67" s="47">
        <v>150</v>
      </c>
      <c r="J67" s="48">
        <v>150</v>
      </c>
      <c r="K67" s="48">
        <v>150</v>
      </c>
      <c r="L67" s="48">
        <v>150</v>
      </c>
      <c r="M67" s="76">
        <v>10</v>
      </c>
      <c r="N67" s="53"/>
      <c r="O67" s="77"/>
    </row>
    <row r="68" spans="3:15" x14ac:dyDescent="0.25">
      <c r="C68" s="72" t="s">
        <v>1660</v>
      </c>
      <c r="D68" s="38">
        <v>330</v>
      </c>
      <c r="E68" s="39">
        <v>330</v>
      </c>
      <c r="F68" s="39">
        <v>330</v>
      </c>
      <c r="G68" s="39">
        <v>330</v>
      </c>
      <c r="H68" s="40">
        <v>22</v>
      </c>
      <c r="I68" s="38">
        <v>300</v>
      </c>
      <c r="J68" s="39">
        <v>300</v>
      </c>
      <c r="K68" s="39">
        <v>300</v>
      </c>
      <c r="L68" s="39">
        <v>300</v>
      </c>
      <c r="M68" s="73">
        <v>20</v>
      </c>
      <c r="N68" s="44"/>
      <c r="O68" s="74"/>
    </row>
    <row r="69" spans="3:15" x14ac:dyDescent="0.25">
      <c r="C69" s="75" t="s">
        <v>1602</v>
      </c>
      <c r="D69" s="47">
        <v>495</v>
      </c>
      <c r="E69" s="48">
        <v>495</v>
      </c>
      <c r="F69" s="48">
        <v>495</v>
      </c>
      <c r="G69" s="48">
        <v>495</v>
      </c>
      <c r="H69" s="49">
        <v>33</v>
      </c>
      <c r="I69" s="47">
        <v>450</v>
      </c>
      <c r="J69" s="48">
        <v>450</v>
      </c>
      <c r="K69" s="48">
        <v>450</v>
      </c>
      <c r="L69" s="48">
        <v>450</v>
      </c>
      <c r="M69" s="76">
        <v>30</v>
      </c>
      <c r="N69" s="53"/>
      <c r="O69" s="77"/>
    </row>
    <row r="70" spans="3:15" x14ac:dyDescent="0.25">
      <c r="C70" s="72"/>
      <c r="D70" s="38"/>
      <c r="E70" s="39"/>
      <c r="F70" s="39"/>
      <c r="G70" s="39"/>
      <c r="H70" s="40"/>
      <c r="I70" s="38"/>
      <c r="J70" s="39"/>
      <c r="K70" s="39"/>
      <c r="L70" s="39"/>
      <c r="M70" s="73"/>
      <c r="N70" s="44"/>
      <c r="O70" s="74"/>
    </row>
    <row r="71" spans="3:15" x14ac:dyDescent="0.25">
      <c r="C71" s="69" t="s">
        <v>1619</v>
      </c>
      <c r="D71" s="29">
        <v>14848</v>
      </c>
      <c r="E71" s="30">
        <v>14848</v>
      </c>
      <c r="F71" s="30">
        <v>14848</v>
      </c>
      <c r="G71" s="30">
        <v>14848</v>
      </c>
      <c r="H71" s="31">
        <v>988</v>
      </c>
      <c r="I71" s="29">
        <v>13500</v>
      </c>
      <c r="J71" s="30">
        <v>13500</v>
      </c>
      <c r="K71" s="30">
        <v>13500</v>
      </c>
      <c r="L71" s="30">
        <v>13500</v>
      </c>
      <c r="M71" s="70">
        <v>900</v>
      </c>
      <c r="N71" s="35"/>
      <c r="O71" s="71"/>
    </row>
    <row r="72" spans="3:15" x14ac:dyDescent="0.25">
      <c r="C72" s="75" t="s">
        <v>1620</v>
      </c>
      <c r="D72" s="47">
        <v>412</v>
      </c>
      <c r="E72" s="48">
        <v>412</v>
      </c>
      <c r="F72" s="48">
        <v>412</v>
      </c>
      <c r="G72" s="48">
        <v>412</v>
      </c>
      <c r="H72" s="49">
        <v>27</v>
      </c>
      <c r="I72" s="47">
        <v>375</v>
      </c>
      <c r="J72" s="48">
        <v>375</v>
      </c>
      <c r="K72" s="48">
        <v>375</v>
      </c>
      <c r="L72" s="48">
        <v>375</v>
      </c>
      <c r="M72" s="76">
        <v>25</v>
      </c>
      <c r="N72" s="53"/>
      <c r="O72" s="77"/>
    </row>
    <row r="73" spans="3:15" x14ac:dyDescent="0.25">
      <c r="C73" s="72" t="s">
        <v>1621</v>
      </c>
      <c r="D73" s="38">
        <v>825</v>
      </c>
      <c r="E73" s="39">
        <v>825</v>
      </c>
      <c r="F73" s="39">
        <v>825</v>
      </c>
      <c r="G73" s="39">
        <v>825</v>
      </c>
      <c r="H73" s="40">
        <v>55</v>
      </c>
      <c r="I73" s="38">
        <v>750</v>
      </c>
      <c r="J73" s="39">
        <v>750</v>
      </c>
      <c r="K73" s="39">
        <v>750</v>
      </c>
      <c r="L73" s="39">
        <v>750</v>
      </c>
      <c r="M73" s="73">
        <v>50</v>
      </c>
      <c r="N73" s="44"/>
      <c r="O73" s="74"/>
    </row>
    <row r="74" spans="3:15" x14ac:dyDescent="0.25">
      <c r="C74" s="75" t="s">
        <v>1622</v>
      </c>
      <c r="D74" s="47">
        <v>1237</v>
      </c>
      <c r="E74" s="48">
        <v>1237</v>
      </c>
      <c r="F74" s="48">
        <v>1237</v>
      </c>
      <c r="G74" s="48">
        <v>1237</v>
      </c>
      <c r="H74" s="49">
        <v>82</v>
      </c>
      <c r="I74" s="47">
        <v>1125</v>
      </c>
      <c r="J74" s="48">
        <v>1125</v>
      </c>
      <c r="K74" s="48">
        <v>1125</v>
      </c>
      <c r="L74" s="48">
        <v>1125</v>
      </c>
      <c r="M74" s="76">
        <v>75</v>
      </c>
      <c r="N74" s="53"/>
      <c r="O74" s="77"/>
    </row>
    <row r="75" spans="3:15" x14ac:dyDescent="0.25">
      <c r="C75" s="72" t="s">
        <v>1623</v>
      </c>
      <c r="D75" s="38">
        <v>1650</v>
      </c>
      <c r="E75" s="39">
        <v>1650</v>
      </c>
      <c r="F75" s="39">
        <v>1650</v>
      </c>
      <c r="G75" s="39">
        <v>1650</v>
      </c>
      <c r="H75" s="40">
        <v>110</v>
      </c>
      <c r="I75" s="38">
        <v>1500</v>
      </c>
      <c r="J75" s="39">
        <v>1500</v>
      </c>
      <c r="K75" s="39">
        <v>1500</v>
      </c>
      <c r="L75" s="39">
        <v>1500</v>
      </c>
      <c r="M75" s="73">
        <v>100</v>
      </c>
      <c r="N75" s="44"/>
      <c r="O75" s="74"/>
    </row>
    <row r="76" spans="3:15" x14ac:dyDescent="0.25">
      <c r="C76" s="75" t="s">
        <v>1624</v>
      </c>
      <c r="D76" s="47">
        <v>2062</v>
      </c>
      <c r="E76" s="48">
        <v>2062</v>
      </c>
      <c r="F76" s="48">
        <v>2062</v>
      </c>
      <c r="G76" s="48">
        <v>2062</v>
      </c>
      <c r="H76" s="49">
        <v>137</v>
      </c>
      <c r="I76" s="47">
        <v>1875</v>
      </c>
      <c r="J76" s="48">
        <v>1875</v>
      </c>
      <c r="K76" s="48">
        <v>1875</v>
      </c>
      <c r="L76" s="48">
        <v>1875</v>
      </c>
      <c r="M76" s="76">
        <v>125</v>
      </c>
      <c r="N76" s="53"/>
      <c r="O76" s="77"/>
    </row>
    <row r="77" spans="3:15" x14ac:dyDescent="0.25">
      <c r="C77" s="72" t="s">
        <v>1625</v>
      </c>
      <c r="D77" s="38">
        <v>2475</v>
      </c>
      <c r="E77" s="39">
        <v>2475</v>
      </c>
      <c r="F77" s="39">
        <v>2475</v>
      </c>
      <c r="G77" s="39">
        <v>2475</v>
      </c>
      <c r="H77" s="40">
        <v>165</v>
      </c>
      <c r="I77" s="38">
        <v>2250</v>
      </c>
      <c r="J77" s="39">
        <v>2250</v>
      </c>
      <c r="K77" s="39">
        <v>2250</v>
      </c>
      <c r="L77" s="39">
        <v>2250</v>
      </c>
      <c r="M77" s="73">
        <v>150</v>
      </c>
      <c r="N77" s="44"/>
      <c r="O77" s="74"/>
    </row>
    <row r="78" spans="3:15" x14ac:dyDescent="0.25">
      <c r="C78" s="75" t="s">
        <v>1626</v>
      </c>
      <c r="D78" s="47">
        <v>2887</v>
      </c>
      <c r="E78" s="48">
        <v>2887</v>
      </c>
      <c r="F78" s="48">
        <v>2887</v>
      </c>
      <c r="G78" s="48">
        <v>2887</v>
      </c>
      <c r="H78" s="49">
        <v>192</v>
      </c>
      <c r="I78" s="47">
        <v>2625</v>
      </c>
      <c r="J78" s="48">
        <v>2625</v>
      </c>
      <c r="K78" s="48">
        <v>2625</v>
      </c>
      <c r="L78" s="48">
        <v>2625</v>
      </c>
      <c r="M78" s="76">
        <v>175</v>
      </c>
      <c r="N78" s="53"/>
      <c r="O78" s="77"/>
    </row>
    <row r="79" spans="3:15" x14ac:dyDescent="0.25">
      <c r="C79" s="72" t="s">
        <v>1627</v>
      </c>
      <c r="D79" s="38">
        <v>3300</v>
      </c>
      <c r="E79" s="39">
        <v>3300</v>
      </c>
      <c r="F79" s="39">
        <v>3300</v>
      </c>
      <c r="G79" s="39">
        <v>3300</v>
      </c>
      <c r="H79" s="40">
        <v>220</v>
      </c>
      <c r="I79" s="38">
        <v>3000</v>
      </c>
      <c r="J79" s="39">
        <v>3000</v>
      </c>
      <c r="K79" s="39">
        <v>3000</v>
      </c>
      <c r="L79" s="39">
        <v>3000</v>
      </c>
      <c r="M79" s="73">
        <v>200</v>
      </c>
      <c r="N79" s="44"/>
      <c r="O79" s="74"/>
    </row>
    <row r="80" spans="3:15" x14ac:dyDescent="0.25">
      <c r="C80" s="75"/>
      <c r="D80" s="47"/>
      <c r="E80" s="48"/>
      <c r="F80" s="48"/>
      <c r="G80" s="48"/>
      <c r="H80" s="49"/>
      <c r="I80" s="47"/>
      <c r="J80" s="48"/>
      <c r="K80" s="48"/>
      <c r="L80" s="48"/>
      <c r="M80" s="76"/>
      <c r="N80" s="53"/>
      <c r="O80" s="77"/>
    </row>
    <row r="81" spans="3:15" x14ac:dyDescent="0.25">
      <c r="C81" s="69" t="s">
        <v>1628</v>
      </c>
      <c r="D81" s="29">
        <v>8661</v>
      </c>
      <c r="E81" s="30">
        <v>8661</v>
      </c>
      <c r="F81" s="30">
        <v>8661</v>
      </c>
      <c r="G81" s="30">
        <v>8661</v>
      </c>
      <c r="H81" s="31">
        <v>576</v>
      </c>
      <c r="I81" s="29">
        <v>7875</v>
      </c>
      <c r="J81" s="30">
        <v>7875</v>
      </c>
      <c r="K81" s="30">
        <v>7875</v>
      </c>
      <c r="L81" s="30">
        <v>7875</v>
      </c>
      <c r="M81" s="70">
        <v>525</v>
      </c>
      <c r="N81" s="35"/>
      <c r="O81" s="71"/>
    </row>
    <row r="82" spans="3:15" x14ac:dyDescent="0.25">
      <c r="C82" s="72" t="s">
        <v>1629</v>
      </c>
      <c r="D82" s="38">
        <v>412</v>
      </c>
      <c r="E82" s="39">
        <v>412</v>
      </c>
      <c r="F82" s="39">
        <v>412</v>
      </c>
      <c r="G82" s="39">
        <v>412</v>
      </c>
      <c r="H82" s="40">
        <v>27</v>
      </c>
      <c r="I82" s="38">
        <v>375</v>
      </c>
      <c r="J82" s="39">
        <v>375</v>
      </c>
      <c r="K82" s="39">
        <v>375</v>
      </c>
      <c r="L82" s="39">
        <v>375</v>
      </c>
      <c r="M82" s="73">
        <v>25</v>
      </c>
      <c r="N82" s="44"/>
      <c r="O82" s="74"/>
    </row>
    <row r="83" spans="3:15" x14ac:dyDescent="0.25">
      <c r="C83" s="75" t="s">
        <v>1630</v>
      </c>
      <c r="D83" s="47">
        <v>825</v>
      </c>
      <c r="E83" s="48">
        <v>825</v>
      </c>
      <c r="F83" s="48">
        <v>825</v>
      </c>
      <c r="G83" s="48">
        <v>825</v>
      </c>
      <c r="H83" s="49">
        <v>55</v>
      </c>
      <c r="I83" s="47">
        <v>750</v>
      </c>
      <c r="J83" s="48">
        <v>750</v>
      </c>
      <c r="K83" s="48">
        <v>750</v>
      </c>
      <c r="L83" s="48">
        <v>750</v>
      </c>
      <c r="M83" s="76">
        <v>50</v>
      </c>
      <c r="N83" s="53"/>
      <c r="O83" s="77"/>
    </row>
    <row r="84" spans="3:15" x14ac:dyDescent="0.25">
      <c r="C84" s="72" t="s">
        <v>1631</v>
      </c>
      <c r="D84" s="38">
        <v>1237</v>
      </c>
      <c r="E84" s="39">
        <v>1237</v>
      </c>
      <c r="F84" s="39">
        <v>1237</v>
      </c>
      <c r="G84" s="39">
        <v>1237</v>
      </c>
      <c r="H84" s="40">
        <v>82</v>
      </c>
      <c r="I84" s="38">
        <v>1125</v>
      </c>
      <c r="J84" s="39">
        <v>1125</v>
      </c>
      <c r="K84" s="39">
        <v>1125</v>
      </c>
      <c r="L84" s="39">
        <v>1125</v>
      </c>
      <c r="M84" s="73">
        <v>75</v>
      </c>
      <c r="N84" s="44"/>
      <c r="O84" s="74"/>
    </row>
    <row r="85" spans="3:15" x14ac:dyDescent="0.25">
      <c r="C85" s="75" t="s">
        <v>1632</v>
      </c>
      <c r="D85" s="47">
        <v>1650</v>
      </c>
      <c r="E85" s="48">
        <v>1650</v>
      </c>
      <c r="F85" s="48">
        <v>1650</v>
      </c>
      <c r="G85" s="48">
        <v>1650</v>
      </c>
      <c r="H85" s="49">
        <v>110</v>
      </c>
      <c r="I85" s="47">
        <v>1500</v>
      </c>
      <c r="J85" s="48">
        <v>1500</v>
      </c>
      <c r="K85" s="48">
        <v>1500</v>
      </c>
      <c r="L85" s="48">
        <v>1500</v>
      </c>
      <c r="M85" s="76">
        <v>100</v>
      </c>
      <c r="N85" s="53"/>
      <c r="O85" s="77"/>
    </row>
    <row r="86" spans="3:15" x14ac:dyDescent="0.25">
      <c r="C86" s="72" t="s">
        <v>1633</v>
      </c>
      <c r="D86" s="38">
        <v>2062</v>
      </c>
      <c r="E86" s="39">
        <v>2062</v>
      </c>
      <c r="F86" s="39">
        <v>2062</v>
      </c>
      <c r="G86" s="39">
        <v>2062</v>
      </c>
      <c r="H86" s="40">
        <v>137</v>
      </c>
      <c r="I86" s="38">
        <v>1875</v>
      </c>
      <c r="J86" s="39">
        <v>1875</v>
      </c>
      <c r="K86" s="39">
        <v>1875</v>
      </c>
      <c r="L86" s="39">
        <v>1875</v>
      </c>
      <c r="M86" s="73">
        <v>125</v>
      </c>
      <c r="N86" s="44"/>
      <c r="O86" s="74"/>
    </row>
    <row r="87" spans="3:15" x14ac:dyDescent="0.25">
      <c r="C87" s="75" t="s">
        <v>1634</v>
      </c>
      <c r="D87" s="47">
        <v>2475</v>
      </c>
      <c r="E87" s="48">
        <v>2475</v>
      </c>
      <c r="F87" s="48">
        <v>2475</v>
      </c>
      <c r="G87" s="48">
        <v>2475</v>
      </c>
      <c r="H87" s="49">
        <v>165</v>
      </c>
      <c r="I87" s="47">
        <v>2250</v>
      </c>
      <c r="J87" s="48">
        <v>2250</v>
      </c>
      <c r="K87" s="48">
        <v>2250</v>
      </c>
      <c r="L87" s="48">
        <v>2250</v>
      </c>
      <c r="M87" s="76">
        <v>150</v>
      </c>
      <c r="N87" s="53"/>
      <c r="O87" s="77"/>
    </row>
    <row r="88" spans="3:15" x14ac:dyDescent="0.25">
      <c r="C88" s="72"/>
      <c r="D88" s="38"/>
      <c r="E88" s="39"/>
      <c r="F88" s="39"/>
      <c r="G88" s="39"/>
      <c r="H88" s="40"/>
      <c r="I88" s="38"/>
      <c r="J88" s="39"/>
      <c r="K88" s="39"/>
      <c r="L88" s="39"/>
      <c r="M88" s="73"/>
      <c r="N88" s="44"/>
      <c r="O88" s="74"/>
    </row>
    <row r="89" spans="3:15" x14ac:dyDescent="0.25">
      <c r="C89" s="69" t="s">
        <v>1661</v>
      </c>
      <c r="D89" s="29">
        <v>82</v>
      </c>
      <c r="E89" s="30">
        <v>82</v>
      </c>
      <c r="F89" s="30">
        <v>82</v>
      </c>
      <c r="G89" s="30">
        <v>82</v>
      </c>
      <c r="H89" s="31">
        <v>5</v>
      </c>
      <c r="I89" s="29">
        <v>75</v>
      </c>
      <c r="J89" s="30">
        <v>75</v>
      </c>
      <c r="K89" s="30">
        <v>75</v>
      </c>
      <c r="L89" s="30">
        <v>75</v>
      </c>
      <c r="M89" s="70">
        <v>5</v>
      </c>
      <c r="N89" s="35"/>
      <c r="O89" s="71"/>
    </row>
    <row r="90" spans="3:15" x14ac:dyDescent="0.25">
      <c r="C90" s="75" t="s">
        <v>1662</v>
      </c>
      <c r="D90" s="47">
        <v>82</v>
      </c>
      <c r="E90" s="48">
        <v>82</v>
      </c>
      <c r="F90" s="48">
        <v>82</v>
      </c>
      <c r="G90" s="48">
        <v>82</v>
      </c>
      <c r="H90" s="49">
        <v>5</v>
      </c>
      <c r="I90" s="47">
        <v>75</v>
      </c>
      <c r="J90" s="48">
        <v>75</v>
      </c>
      <c r="K90" s="48">
        <v>75</v>
      </c>
      <c r="L90" s="48">
        <v>75</v>
      </c>
      <c r="M90" s="76">
        <v>5</v>
      </c>
      <c r="N90" s="53"/>
      <c r="O90" s="77"/>
    </row>
    <row r="91" spans="3:15" x14ac:dyDescent="0.25">
      <c r="C91" s="85"/>
      <c r="D91" s="86"/>
      <c r="E91" s="87"/>
      <c r="F91" s="87"/>
      <c r="G91" s="87"/>
      <c r="H91" s="88"/>
      <c r="I91" s="86"/>
      <c r="J91" s="87"/>
      <c r="K91" s="87"/>
      <c r="L91" s="87"/>
      <c r="M91" s="89"/>
      <c r="N91" s="90"/>
      <c r="O91" s="91"/>
    </row>
  </sheetData>
  <mergeCells count="5">
    <mergeCell ref="I4:M4"/>
    <mergeCell ref="N3:O3"/>
    <mergeCell ref="C3:M3"/>
    <mergeCell ref="C4:C5"/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I70"/>
  <sheetViews>
    <sheetView tabSelected="1" workbookViewId="0">
      <selection activeCell="U18" sqref="U18"/>
    </sheetView>
  </sheetViews>
  <sheetFormatPr defaultRowHeight="15" outlineLevelRow="1" outlineLevelCol="1" x14ac:dyDescent="0.25"/>
  <cols>
    <col min="1" max="1" width="3.140625" customWidth="1"/>
    <col min="2" max="2" width="7.5703125" hidden="1" customWidth="1" outlineLevel="1"/>
    <col min="3" max="3" width="4.85546875" hidden="1" customWidth="1" outlineLevel="1"/>
    <col min="4" max="4" width="11" style="96" customWidth="1" collapsed="1"/>
    <col min="5" max="6" width="5.7109375" style="96" hidden="1" customWidth="1" outlineLevel="1"/>
    <col min="7" max="7" width="5.140625" style="96" customWidth="1" collapsed="1"/>
    <col min="8" max="8" width="8.5703125" style="114" customWidth="1"/>
    <col min="9" max="9" width="4.140625" style="96" customWidth="1"/>
    <col min="10" max="10" width="9.140625" style="96" customWidth="1"/>
    <col min="11" max="11" width="3.85546875" style="96" customWidth="1"/>
    <col min="12" max="12" width="11.7109375" style="96" customWidth="1"/>
    <col min="13" max="13" width="4.42578125" style="96" customWidth="1"/>
    <col min="14" max="17" width="5.28515625" style="96" customWidth="1"/>
    <col min="18" max="18" width="7.28515625" style="96" customWidth="1"/>
    <col min="19" max="19" width="9" style="96" customWidth="1"/>
    <col min="20" max="20" width="14" style="96" customWidth="1"/>
    <col min="21" max="21" width="37.140625" style="96" customWidth="1"/>
    <col min="22" max="31" width="5" style="96" customWidth="1"/>
    <col min="32" max="32" width="8.5703125" style="17" customWidth="1"/>
    <col min="33" max="33" width="7.85546875" style="17" customWidth="1"/>
    <col min="34" max="35" width="9.140625" style="96" customWidth="1"/>
  </cols>
  <sheetData>
    <row r="1" spans="2:35" outlineLevel="1" x14ac:dyDescent="0.25">
      <c r="N1" s="117" t="str">
        <f>IFERROR(VLOOKUP($D1,Oasises!$C:$X,12,0),"")</f>
        <v/>
      </c>
      <c r="O1" s="117">
        <f>MAX(IFERROR(60/VLOOKUP(H1,Troops!$D:$H,5,0)*N1,0),IFERROR(60/VLOOKUP(J1,Troops!$D:$H,5,0)*N1,0),IFERROR(60/VLOOKUP(L1,Troops!$D:$H,5,0)*N1,0))</f>
        <v>0</v>
      </c>
      <c r="P1" s="117" t="str">
        <f>IFERROR(VLOOKUP(D1,Reports!C:E,3,0),"")</f>
        <v/>
      </c>
      <c r="Q1" s="117" t="str">
        <f>IFERROR(LEFT(P1,FIND("/",P1)-1)/RIGHT(P1,LEN(P1)-FIND("/",P1)),"")</f>
        <v/>
      </c>
      <c r="R1" s="117" t="str">
        <f>IFERROR(VLOOKUP(B1,'Rally Point'!A:B,2,0),"")</f>
        <v/>
      </c>
      <c r="S1" s="117" t="str">
        <f>IFERROR(VLOOKUP(B1,'Rally Point'!C:D,2,0),"")</f>
        <v/>
      </c>
      <c r="T1" s="117" t="str">
        <f>IFERROR(VLOOKUP(D1,Reports!C:F,4,0),"")</f>
        <v/>
      </c>
      <c r="U1" s="117" t="str">
        <f>IFERROR(VLOOKUP(D1,Reports!C:D,2,0),"")</f>
        <v/>
      </c>
      <c r="V1" s="117" t="str">
        <f>IFERROR(VLOOKUP($D1,Oasises!$C:$X,13,0),"")</f>
        <v/>
      </c>
      <c r="W1" s="117" t="str">
        <f>IFERROR(VLOOKUP($D1,Oasises!$C:$X,14,0),"")</f>
        <v/>
      </c>
      <c r="X1" s="117" t="str">
        <f>IFERROR(VLOOKUP($D1,Oasises!$C:$X,15,0),"")</f>
        <v/>
      </c>
      <c r="Y1" s="117" t="str">
        <f>IFERROR(VLOOKUP($D1,Oasises!$C:$X,16,0),"")</f>
        <v/>
      </c>
      <c r="Z1" s="117" t="str">
        <f>IFERROR(VLOOKUP($D1,Oasises!$C:$X,17,0),"")</f>
        <v/>
      </c>
      <c r="AA1" s="117" t="str">
        <f>IFERROR(VLOOKUP($D1,Oasises!$C:$X,18,0),"")</f>
        <v/>
      </c>
      <c r="AB1" s="117" t="str">
        <f>IFERROR(VLOOKUP($D1,Oasises!$C:$X,19,0),"")</f>
        <v/>
      </c>
      <c r="AC1" s="117" t="str">
        <f>IFERROR(VLOOKUP($D1,Oasises!$C:$X,20,0),"")</f>
        <v/>
      </c>
      <c r="AD1" s="117" t="str">
        <f>IFERROR(VLOOKUP($D1,Oasises!$C:$X,21,0),"")</f>
        <v/>
      </c>
      <c r="AE1" s="117" t="str">
        <f>IFERROR(VLOOKUP($D1,Oasises!$C:$X,22,0),"")</f>
        <v/>
      </c>
      <c r="AF1" s="132" t="str">
        <f>IFERROR(V1*other!F$2+W1*other!F$3+X1*other!F$4+$Y1*other!F$5+$Z1*other!F$6+$AA1*other!F$7+$AB1*other!F$8+$AC1*other!F$9+$AD1*other!F$10+$AE1*other!F$11,"")</f>
        <v/>
      </c>
      <c r="AG1" s="132" t="str">
        <f>IFERROR($V1*other!G$2+$W1*other!G$3+$X1*other!G$4+$Y1*other!G$5+$Z1*other!G$6+$AA1*other!G$7+$AB1*other!G$8+$AC1*other!G$9+$AD1*other!G$10+$AE1*other!G$11,"")</f>
        <v/>
      </c>
      <c r="AH1" s="117" t="str">
        <f>IFERROR(AF1/(V1+W1+X1+Y1+Z1+AA1+AB1+AC1+AD1+AE1),"")</f>
        <v/>
      </c>
      <c r="AI1" s="117" t="str">
        <f>IFERROR(AG1/(V1+W1+X1+Y1+Z1+AA1+AB1+AC1+AD1+AE1),"")</f>
        <v/>
      </c>
    </row>
    <row r="2" spans="2:35" ht="15.75" customHeight="1" thickBot="1" x14ac:dyDescent="0.3">
      <c r="AF2" s="133"/>
      <c r="AG2" s="133"/>
      <c r="AH2" s="133"/>
      <c r="AI2" s="133"/>
    </row>
    <row r="3" spans="2:35" s="95" customFormat="1" ht="44.25" customHeight="1" x14ac:dyDescent="0.25">
      <c r="B3" s="97" t="s">
        <v>2</v>
      </c>
      <c r="C3" s="98" t="s">
        <v>3</v>
      </c>
      <c r="D3" s="98" t="s">
        <v>32</v>
      </c>
      <c r="E3" s="98" t="s">
        <v>5</v>
      </c>
      <c r="F3" s="98" t="s">
        <v>6</v>
      </c>
      <c r="G3" s="98" t="s">
        <v>7</v>
      </c>
      <c r="H3" s="98" t="s">
        <v>8</v>
      </c>
      <c r="I3" s="98" t="s">
        <v>9</v>
      </c>
      <c r="J3" s="98" t="s">
        <v>10</v>
      </c>
      <c r="K3" s="98" t="s">
        <v>11</v>
      </c>
      <c r="L3" s="98" t="s">
        <v>12</v>
      </c>
      <c r="M3" s="98" t="s">
        <v>13</v>
      </c>
      <c r="N3" s="98" t="s">
        <v>33</v>
      </c>
      <c r="O3" s="98" t="s">
        <v>15</v>
      </c>
      <c r="P3" s="98" t="s">
        <v>16</v>
      </c>
      <c r="Q3" s="98" t="s">
        <v>17</v>
      </c>
      <c r="R3" s="98" t="s">
        <v>18</v>
      </c>
      <c r="S3" s="98" t="s">
        <v>19</v>
      </c>
      <c r="T3" s="98" t="s">
        <v>20</v>
      </c>
      <c r="U3" s="119" t="s">
        <v>21</v>
      </c>
      <c r="V3" s="126" t="s">
        <v>34</v>
      </c>
      <c r="W3" s="118" t="s">
        <v>35</v>
      </c>
      <c r="X3" s="118" t="s">
        <v>36</v>
      </c>
      <c r="Y3" s="118" t="s">
        <v>37</v>
      </c>
      <c r="Z3" s="118" t="s">
        <v>38</v>
      </c>
      <c r="AA3" s="118" t="s">
        <v>39</v>
      </c>
      <c r="AB3" s="118" t="s">
        <v>40</v>
      </c>
      <c r="AC3" s="118" t="s">
        <v>41</v>
      </c>
      <c r="AD3" s="118" t="s">
        <v>42</v>
      </c>
      <c r="AE3" s="127" t="s">
        <v>43</v>
      </c>
      <c r="AF3" s="123" t="s">
        <v>44</v>
      </c>
      <c r="AG3" s="98" t="s">
        <v>45</v>
      </c>
      <c r="AH3" s="98" t="s">
        <v>46</v>
      </c>
      <c r="AI3" s="119" t="s">
        <v>47</v>
      </c>
    </row>
    <row r="4" spans="2:35" x14ac:dyDescent="0.25">
      <c r="B4" s="1" t="s">
        <v>52</v>
      </c>
      <c r="C4" s="2" t="s">
        <v>23</v>
      </c>
      <c r="D4" s="99" t="s">
        <v>49</v>
      </c>
      <c r="E4" s="99">
        <v>91</v>
      </c>
      <c r="F4" s="99">
        <v>-177</v>
      </c>
      <c r="G4" s="99">
        <v>1</v>
      </c>
      <c r="H4" s="115" t="s">
        <v>1677</v>
      </c>
      <c r="I4" s="99">
        <v>1</v>
      </c>
      <c r="J4" s="115" t="s">
        <v>1678</v>
      </c>
      <c r="K4" s="99">
        <v>1</v>
      </c>
      <c r="L4" s="115"/>
      <c r="M4" s="99">
        <v>1</v>
      </c>
      <c r="N4" s="99">
        <f>IFERROR(VLOOKUP($D4,Oasises!$C:$X,12,0),"")</f>
        <v>1</v>
      </c>
      <c r="O4" s="145">
        <f>MAX(IFERROR(60/VLOOKUP(H4,Troops!$D:$H,5,0)*N4,0),IFERROR(60/VLOOKUP(J4,Troops!$D:$H,5,0)*N4,0),IFERROR(60/VLOOKUP(L4,Troops!$D:$H,5,0)*N4,0))</f>
        <v>6</v>
      </c>
      <c r="P4" s="2" t="str">
        <f>IFERROR(VLOOKUP(D4,Reports!C:E,3,0),"")</f>
        <v>340/340</v>
      </c>
      <c r="Q4" s="146">
        <f t="shared" ref="Q4:Q35" si="0">IFERROR(LEFT(P4,FIND("/",P4)-1)/RIGHT(P4,LEN(P4)-FIND("/",P4)),"")</f>
        <v>1</v>
      </c>
      <c r="R4" s="2" t="str">
        <f>IFERROR(VLOOKUP(B4,'Rally Point'!A:B,2,0),"")</f>
        <v>09:14:48</v>
      </c>
      <c r="S4" s="2" t="str">
        <f>IFERROR(VLOOKUP(B4,'Rally Point'!C:D,2,0),"")</f>
        <v/>
      </c>
      <c r="T4" s="2" t="str">
        <f>IFERROR(VLOOKUP(D4,Reports!C:F,4,0),"")</f>
        <v>25.08.24, 06:05</v>
      </c>
      <c r="U4" s="147" t="str">
        <f>IFERROR(VLOOKUP(D4,Reports!C:D,2,0),"")</f>
        <v>Won as attacker without losses.</v>
      </c>
      <c r="V4" s="128">
        <f>IFERROR(VLOOKUP($D4,Oasises!$C:$X,13,0),"")</f>
        <v>0</v>
      </c>
      <c r="W4" s="99">
        <f>IFERROR(VLOOKUP($D4,Oasises!$C:$X,14,0),"")</f>
        <v>0</v>
      </c>
      <c r="X4" s="99">
        <f>IFERROR(VLOOKUP($D4,Oasises!$C:$X,15,0),"")</f>
        <v>0</v>
      </c>
      <c r="Y4" s="99">
        <f>IFERROR(VLOOKUP($D4,Oasises!$C:$X,16,0),"")</f>
        <v>0</v>
      </c>
      <c r="Z4" s="99">
        <f>IFERROR(VLOOKUP($D4,Oasises!$C:$X,17,0),"")</f>
        <v>0</v>
      </c>
      <c r="AA4" s="99">
        <f>IFERROR(VLOOKUP($D4,Oasises!$C:$X,18,0),"")</f>
        <v>0</v>
      </c>
      <c r="AB4" s="99">
        <f>IFERROR(VLOOKUP($D4,Oasises!$C:$X,19,0),"")</f>
        <v>0</v>
      </c>
      <c r="AC4" s="99">
        <f>IFERROR(VLOOKUP($D4,Oasises!$C:$X,20,0),"")</f>
        <v>0</v>
      </c>
      <c r="AD4" s="99">
        <f>IFERROR(VLOOKUP($D4,Oasises!$C:$X,21,0),"")</f>
        <v>0</v>
      </c>
      <c r="AE4" s="129">
        <f>IFERROR(VLOOKUP($D4,Oasises!$C:$X,22,0),"")</f>
        <v>0</v>
      </c>
      <c r="AF4" s="124">
        <f>IFERROR(V4*other!F$2+W4*other!F$3+X4*other!F$4+$Y4*other!F$5+$Z4*other!F$6+$AA4*other!F$7+$AB4*other!F$8+$AC4*other!F$9+$AD4*other!F$10+$AE4*other!F$11,"")</f>
        <v>0</v>
      </c>
      <c r="AG4" s="100">
        <f>IFERROR($V4*other!G$2+$W4*other!G$3+$X4*other!G$4+$Y4*other!G$5+$Z4*other!G$6+$AA4*other!G$7+$AB4*other!G$8+$AC4*other!G$9+$AD4*other!G$10+$AE4*other!G$11,"")</f>
        <v>0</v>
      </c>
      <c r="AH4" s="113" t="str">
        <f t="shared" ref="AH4:AH35" si="1">IFERROR(AF4/(V4+W4+X4+Y4+Z4+AA4+AB4+AC4+AD4+AE4),"")</f>
        <v/>
      </c>
      <c r="AI4" s="120" t="str">
        <f t="shared" ref="AI4:AI35" si="2">IFERROR(AG4/(V4+W4+X4+Y4+Z4+AA4+AB4+AC4+AD4+AE4),"")</f>
        <v/>
      </c>
    </row>
    <row r="5" spans="2:35" x14ac:dyDescent="0.25">
      <c r="B5" s="1" t="s">
        <v>22</v>
      </c>
      <c r="C5" s="2" t="s">
        <v>23</v>
      </c>
      <c r="D5" s="99" t="s">
        <v>24</v>
      </c>
      <c r="E5" s="99">
        <v>92</v>
      </c>
      <c r="F5" s="99">
        <v>-178</v>
      </c>
      <c r="G5" s="99">
        <v>1</v>
      </c>
      <c r="H5" s="115" t="s">
        <v>1677</v>
      </c>
      <c r="I5" s="99">
        <v>1</v>
      </c>
      <c r="J5" s="115" t="s">
        <v>1678</v>
      </c>
      <c r="K5" s="99">
        <v>1</v>
      </c>
      <c r="L5" s="115"/>
      <c r="M5" s="99">
        <v>1</v>
      </c>
      <c r="N5" s="99">
        <f>IFERROR(VLOOKUP($D5,Oasises!$C:$X,12,0),"")</f>
        <v>1</v>
      </c>
      <c r="O5" s="145">
        <f>MAX(IFERROR(60/VLOOKUP(H5,Troops!$D:$H,5,0)*N5,0),IFERROR(60/VLOOKUP(J5,Troops!$D:$H,5,0)*N5,0),IFERROR(60/VLOOKUP(L5,Troops!$D:$H,5,0)*N5,0))</f>
        <v>6</v>
      </c>
      <c r="P5" s="2" t="str">
        <f>IFERROR(VLOOKUP(D5,Reports!C:E,3,0),"")</f>
        <v>0/22200</v>
      </c>
      <c r="Q5" s="146">
        <f t="shared" si="0"/>
        <v>0</v>
      </c>
      <c r="R5" s="2" t="str">
        <f>IFERROR(VLOOKUP(B5,'Rally Point'!A:B,2,0),"")</f>
        <v>09:14:54</v>
      </c>
      <c r="S5" s="2" t="str">
        <f>IFERROR(VLOOKUP(B5,'Rally Point'!C:D,2,0),"")</f>
        <v/>
      </c>
      <c r="T5" s="2" t="str">
        <f>IFERROR(VLOOKUP(D5,Reports!C:F,4,0),"")</f>
        <v>25.08.24, 06:24</v>
      </c>
      <c r="U5" s="147" t="str">
        <f>IFERROR(VLOOKUP(D5,Reports!C:D,2,0),"")</f>
        <v>Won as attacker with losses.</v>
      </c>
      <c r="V5" s="128">
        <f>IFERROR(VLOOKUP($D5,Oasises!$C:$X,13,0),"")</f>
        <v>0</v>
      </c>
      <c r="W5" s="99">
        <f>IFERROR(VLOOKUP($D5,Oasises!$C:$X,14,0),"")</f>
        <v>0</v>
      </c>
      <c r="X5" s="99">
        <f>IFERROR(VLOOKUP($D5,Oasises!$C:$X,15,0),"")</f>
        <v>0</v>
      </c>
      <c r="Y5" s="99">
        <f>IFERROR(VLOOKUP($D5,Oasises!$C:$X,16,0),"")</f>
        <v>0</v>
      </c>
      <c r="Z5" s="99">
        <f>IFERROR(VLOOKUP($D5,Oasises!$C:$X,17,0),"")</f>
        <v>0</v>
      </c>
      <c r="AA5" s="99">
        <f>IFERROR(VLOOKUP($D5,Oasises!$C:$X,18,0),"")</f>
        <v>0</v>
      </c>
      <c r="AB5" s="99">
        <f>IFERROR(VLOOKUP($D5,Oasises!$C:$X,19,0),"")</f>
        <v>0</v>
      </c>
      <c r="AC5" s="99">
        <f>IFERROR(VLOOKUP($D5,Oasises!$C:$X,20,0),"")</f>
        <v>0</v>
      </c>
      <c r="AD5" s="99">
        <f>IFERROR(VLOOKUP($D5,Oasises!$C:$X,21,0),"")</f>
        <v>0</v>
      </c>
      <c r="AE5" s="129">
        <f>IFERROR(VLOOKUP($D5,Oasises!$C:$X,22,0),"")</f>
        <v>0</v>
      </c>
      <c r="AF5" s="124">
        <f>IFERROR(V5*other!F$2+W5*other!F$3+X5*other!F$4+$Y5*other!F$5+$Z5*other!F$6+$AA5*other!F$7+$AB5*other!F$8+$AC5*other!F$9+$AD5*other!F$10+$AE5*other!F$11,"")</f>
        <v>0</v>
      </c>
      <c r="AG5" s="100">
        <f>IFERROR($V5*other!G$2+$W5*other!G$3+$X5*other!G$4+$Y5*other!G$5+$Z5*other!G$6+$AA5*other!G$7+$AB5*other!G$8+$AC5*other!G$9+$AD5*other!G$10+$AE5*other!G$11,"")</f>
        <v>0</v>
      </c>
      <c r="AH5" s="113" t="str">
        <f t="shared" si="1"/>
        <v/>
      </c>
      <c r="AI5" s="120" t="str">
        <f t="shared" si="2"/>
        <v/>
      </c>
    </row>
    <row r="6" spans="2:35" x14ac:dyDescent="0.25">
      <c r="B6" s="1" t="s">
        <v>29</v>
      </c>
      <c r="C6" s="2" t="s">
        <v>23</v>
      </c>
      <c r="D6" s="99" t="s">
        <v>30</v>
      </c>
      <c r="E6" s="99">
        <v>92</v>
      </c>
      <c r="F6" s="99">
        <v>-179</v>
      </c>
      <c r="G6" s="99"/>
      <c r="H6" s="115"/>
      <c r="I6" s="99"/>
      <c r="J6" s="115"/>
      <c r="K6" s="99"/>
      <c r="L6" s="115"/>
      <c r="M6" s="99"/>
      <c r="N6" s="99">
        <f>IFERROR(VLOOKUP($D6,Oasises!$C:$X,12,0),"")</f>
        <v>4</v>
      </c>
      <c r="O6" s="145">
        <f>MAX(IFERROR(60/VLOOKUP(H6,Troops!$D:$H,5,0)*N6,0),IFERROR(60/VLOOKUP(J6,Troops!$D:$H,5,0)*N6,0),IFERROR(60/VLOOKUP(L6,Troops!$D:$H,5,0)*N6,0))</f>
        <v>0</v>
      </c>
      <c r="P6" s="2" t="str">
        <f>IFERROR(VLOOKUP(D6,Reports!C:E,3,0),"")</f>
        <v/>
      </c>
      <c r="Q6" s="146" t="str">
        <f t="shared" si="0"/>
        <v/>
      </c>
      <c r="R6" s="2" t="str">
        <f>IFERROR(VLOOKUP(B6,'Rally Point'!A:B,2,0),"")</f>
        <v/>
      </c>
      <c r="S6" s="2" t="str">
        <f>IFERROR(VLOOKUP(B6,'Rally Point'!C:D,2,0),"")</f>
        <v/>
      </c>
      <c r="T6" s="2" t="str">
        <f>IFERROR(VLOOKUP(D6,Reports!C:F,4,0),"")</f>
        <v/>
      </c>
      <c r="U6" s="147" t="str">
        <f>IFERROR(VLOOKUP(D6,Reports!C:D,2,0),"")</f>
        <v/>
      </c>
      <c r="V6" s="128" t="str">
        <f>IFERROR(VLOOKUP($D6,Oasises!$C:$X,13,0),"")</f>
        <v>74</v>
      </c>
      <c r="W6" s="99" t="str">
        <f>IFERROR(VLOOKUP($D6,Oasises!$C:$X,14,0),"")</f>
        <v>38</v>
      </c>
      <c r="X6" s="99">
        <f>IFERROR(VLOOKUP($D6,Oasises!$C:$X,15,0),"")</f>
        <v>0</v>
      </c>
      <c r="Y6" s="99" t="str">
        <f>IFERROR(VLOOKUP($D6,Oasises!$C:$X,16,0),"")</f>
        <v>36</v>
      </c>
      <c r="Z6" s="99" t="str">
        <f>IFERROR(VLOOKUP($D6,Oasises!$C:$X,17,0),"")</f>
        <v>6</v>
      </c>
      <c r="AA6" s="99">
        <f>IFERROR(VLOOKUP($D6,Oasises!$C:$X,18,0),"")</f>
        <v>0</v>
      </c>
      <c r="AB6" s="99">
        <f>IFERROR(VLOOKUP($D6,Oasises!$C:$X,19,0),"")</f>
        <v>0</v>
      </c>
      <c r="AC6" s="99">
        <f>IFERROR(VLOOKUP($D6,Oasises!$C:$X,20,0),"")</f>
        <v>0</v>
      </c>
      <c r="AD6" s="99">
        <f>IFERROR(VLOOKUP($D6,Oasises!$C:$X,21,0),"")</f>
        <v>0</v>
      </c>
      <c r="AE6" s="129">
        <f>IFERROR(VLOOKUP($D6,Oasises!$C:$X,22,0),"")</f>
        <v>0</v>
      </c>
      <c r="AF6" s="124">
        <f>IFERROR(V6*other!F$2+W6*other!F$3+X6*other!F$4+$Y6*other!F$5+$Z6*other!F$6+$AA6*other!F$7+$AB6*other!F$8+$AC6*other!F$9+$AD6*other!F$10+$AE6*other!F$11,"")</f>
        <v>5976</v>
      </c>
      <c r="AG6" s="100">
        <f>IFERROR($V6*other!G$2+$W6*other!G$3+$X6*other!G$4+$Y6*other!G$5+$Z6*other!G$6+$AA6*other!G$7+$AB6*other!G$8+$AC6*other!G$9+$AD6*other!G$10+$AE6*other!G$11,"")</f>
        <v>4998</v>
      </c>
      <c r="AH6" s="113">
        <f t="shared" si="1"/>
        <v>38.805194805194802</v>
      </c>
      <c r="AI6" s="120">
        <f t="shared" si="2"/>
        <v>32.454545454545453</v>
      </c>
    </row>
    <row r="7" spans="2:35" x14ac:dyDescent="0.25">
      <c r="B7" s="1" t="s">
        <v>51</v>
      </c>
      <c r="C7" s="2" t="s">
        <v>23</v>
      </c>
      <c r="D7" s="99" t="s">
        <v>53</v>
      </c>
      <c r="E7" s="99">
        <v>90</v>
      </c>
      <c r="F7" s="99">
        <v>-176</v>
      </c>
      <c r="G7" s="99"/>
      <c r="H7" s="115"/>
      <c r="I7" s="99"/>
      <c r="J7" s="115"/>
      <c r="K7" s="99"/>
      <c r="L7" s="115"/>
      <c r="M7" s="99"/>
      <c r="N7" s="99">
        <f>IFERROR(VLOOKUP($D7,Oasises!$C:$X,12,0),"")</f>
        <v>5</v>
      </c>
      <c r="O7" s="145">
        <f>MAX(IFERROR(60/VLOOKUP(H7,Troops!$D:$H,5,0)*N7,0),IFERROR(60/VLOOKUP(J7,Troops!$D:$H,5,0)*N7,0),IFERROR(60/VLOOKUP(L7,Troops!$D:$H,5,0)*N7,0))</f>
        <v>0</v>
      </c>
      <c r="P7" s="2" t="str">
        <f>IFERROR(VLOOKUP(D7,Reports!C:E,3,0),"")</f>
        <v/>
      </c>
      <c r="Q7" s="146" t="str">
        <f t="shared" si="0"/>
        <v/>
      </c>
      <c r="R7" s="2" t="str">
        <f>IFERROR(VLOOKUP(B7,'Rally Point'!A:B,2,0),"")</f>
        <v/>
      </c>
      <c r="S7" s="2" t="str">
        <f>IFERROR(VLOOKUP(B7,'Rally Point'!C:D,2,0),"")</f>
        <v/>
      </c>
      <c r="T7" s="2" t="str">
        <f>IFERROR(VLOOKUP(D7,Reports!C:F,4,0),"")</f>
        <v/>
      </c>
      <c r="U7" s="147" t="str">
        <f>IFERROR(VLOOKUP(D7,Reports!C:D,2,0),"")</f>
        <v/>
      </c>
      <c r="V7" s="128" t="str">
        <f>IFERROR(VLOOKUP($D7,Oasises!$C:$X,13,0),"")</f>
        <v>49</v>
      </c>
      <c r="W7" s="99" t="str">
        <f>IFERROR(VLOOKUP($D7,Oasises!$C:$X,14,0),"")</f>
        <v>49</v>
      </c>
      <c r="X7" s="99">
        <f>IFERROR(VLOOKUP($D7,Oasises!$C:$X,15,0),"")</f>
        <v>0</v>
      </c>
      <c r="Y7" s="99">
        <f>IFERROR(VLOOKUP($D7,Oasises!$C:$X,16,0),"")</f>
        <v>0</v>
      </c>
      <c r="Z7" s="99" t="str">
        <f>IFERROR(VLOOKUP($D7,Oasises!$C:$X,17,0),"")</f>
        <v>17</v>
      </c>
      <c r="AA7" s="99">
        <f>IFERROR(VLOOKUP($D7,Oasises!$C:$X,18,0),"")</f>
        <v>0</v>
      </c>
      <c r="AB7" s="99">
        <f>IFERROR(VLOOKUP($D7,Oasises!$C:$X,19,0),"")</f>
        <v>0</v>
      </c>
      <c r="AC7" s="99">
        <f>IFERROR(VLOOKUP($D7,Oasises!$C:$X,20,0),"")</f>
        <v>0</v>
      </c>
      <c r="AD7" s="99">
        <f>IFERROR(VLOOKUP($D7,Oasises!$C:$X,21,0),"")</f>
        <v>0</v>
      </c>
      <c r="AE7" s="129">
        <f>IFERROR(VLOOKUP($D7,Oasises!$C:$X,22,0),"")</f>
        <v>0</v>
      </c>
      <c r="AF7" s="124">
        <f>IFERROR(V7*other!F$2+W7*other!F$3+X7*other!F$4+$Y7*other!F$5+$Z7*other!F$6+$AA7*other!F$7+$AB7*other!F$8+$AC7*other!F$9+$AD7*other!F$10+$AE7*other!F$11,"")</f>
        <v>4130</v>
      </c>
      <c r="AG7" s="100">
        <f>IFERROR($V7*other!G$2+$W7*other!G$3+$X7*other!G$4+$Y7*other!G$5+$Z7*other!G$6+$AA7*other!G$7+$AB7*other!G$8+$AC7*other!G$9+$AD7*other!G$10+$AE7*other!G$11,"")</f>
        <v>3501</v>
      </c>
      <c r="AH7" s="113">
        <f t="shared" si="1"/>
        <v>35.913043478260867</v>
      </c>
      <c r="AI7" s="120">
        <f t="shared" si="2"/>
        <v>30.443478260869565</v>
      </c>
    </row>
    <row r="8" spans="2:35" x14ac:dyDescent="0.25">
      <c r="B8" s="1" t="s">
        <v>57</v>
      </c>
      <c r="C8" s="2" t="s">
        <v>23</v>
      </c>
      <c r="D8" s="99" t="s">
        <v>54</v>
      </c>
      <c r="E8" s="99">
        <v>93</v>
      </c>
      <c r="F8" s="99">
        <v>-179</v>
      </c>
      <c r="G8" s="99"/>
      <c r="H8" s="115"/>
      <c r="I8" s="99"/>
      <c r="J8" s="115"/>
      <c r="K8" s="99"/>
      <c r="L8" s="115"/>
      <c r="M8" s="99"/>
      <c r="N8" s="99">
        <f>IFERROR(VLOOKUP($D8,Oasises!$C:$X,12,0),"")</f>
        <v>5</v>
      </c>
      <c r="O8" s="145">
        <f>MAX(IFERROR(60/VLOOKUP(H8,Troops!$D:$H,5,0)*N8,0),IFERROR(60/VLOOKUP(J8,Troops!$D:$H,5,0)*N8,0),IFERROR(60/VLOOKUP(L8,Troops!$D:$H,5,0)*N8,0))</f>
        <v>0</v>
      </c>
      <c r="P8" s="2" t="str">
        <f>IFERROR(VLOOKUP(D8,Reports!C:E,3,0),"")</f>
        <v/>
      </c>
      <c r="Q8" s="146" t="str">
        <f t="shared" si="0"/>
        <v/>
      </c>
      <c r="R8" s="2" t="str">
        <f>IFERROR(VLOOKUP(B8,'Rally Point'!A:B,2,0),"")</f>
        <v/>
      </c>
      <c r="S8" s="2" t="str">
        <f>IFERROR(VLOOKUP(B8,'Rally Point'!C:D,2,0),"")</f>
        <v/>
      </c>
      <c r="T8" s="2" t="str">
        <f>IFERROR(VLOOKUP(D8,Reports!C:F,4,0),"")</f>
        <v/>
      </c>
      <c r="U8" s="147" t="str">
        <f>IFERROR(VLOOKUP(D8,Reports!C:D,2,0),"")</f>
        <v/>
      </c>
      <c r="V8" s="128" t="str">
        <f>IFERROR(VLOOKUP($D8,Oasises!$C:$X,13,0),"")</f>
        <v>88</v>
      </c>
      <c r="W8" s="99" t="str">
        <f>IFERROR(VLOOKUP($D8,Oasises!$C:$X,14,0),"")</f>
        <v>40</v>
      </c>
      <c r="X8" s="99">
        <f>IFERROR(VLOOKUP($D8,Oasises!$C:$X,15,0),"")</f>
        <v>0</v>
      </c>
      <c r="Y8" s="99" t="str">
        <f>IFERROR(VLOOKUP($D8,Oasises!$C:$X,16,0),"")</f>
        <v>38</v>
      </c>
      <c r="Z8" s="99">
        <f>IFERROR(VLOOKUP($D8,Oasises!$C:$X,17,0),"")</f>
        <v>0</v>
      </c>
      <c r="AA8" s="99">
        <f>IFERROR(VLOOKUP($D8,Oasises!$C:$X,18,0),"")</f>
        <v>0</v>
      </c>
      <c r="AB8" s="99">
        <f>IFERROR(VLOOKUP($D8,Oasises!$C:$X,19,0),"")</f>
        <v>0</v>
      </c>
      <c r="AC8" s="99">
        <f>IFERROR(VLOOKUP($D8,Oasises!$C:$X,20,0),"")</f>
        <v>0</v>
      </c>
      <c r="AD8" s="99">
        <f>IFERROR(VLOOKUP($D8,Oasises!$C:$X,21,0),"")</f>
        <v>0</v>
      </c>
      <c r="AE8" s="129">
        <f>IFERROR(VLOOKUP($D8,Oasises!$C:$X,22,0),"")</f>
        <v>0</v>
      </c>
      <c r="AF8" s="124">
        <f>IFERROR(V8*other!F$2+W8*other!F$3+X8*other!F$4+$Y8*other!F$5+$Z8*other!F$6+$AA8*other!F$7+$AB8*other!F$8+$AC8*other!F$9+$AD8*other!F$10+$AE8*other!F$11,"")</f>
        <v>6108</v>
      </c>
      <c r="AG8" s="100">
        <f>IFERROR($V8*other!G$2+$W8*other!G$3+$X8*other!G$4+$Y8*other!G$5+$Z8*other!G$6+$AA8*other!G$7+$AB8*other!G$8+$AC8*other!G$9+$AD8*other!G$10+$AE8*other!G$11,"")</f>
        <v>5260</v>
      </c>
      <c r="AH8" s="113">
        <f t="shared" si="1"/>
        <v>36.795180722891565</v>
      </c>
      <c r="AI8" s="120">
        <f t="shared" si="2"/>
        <v>31.686746987951807</v>
      </c>
    </row>
    <row r="9" spans="2:35" x14ac:dyDescent="0.25">
      <c r="B9" s="1" t="s">
        <v>59</v>
      </c>
      <c r="C9" s="2" t="s">
        <v>23</v>
      </c>
      <c r="D9" s="99" t="s">
        <v>56</v>
      </c>
      <c r="E9" s="99">
        <v>94</v>
      </c>
      <c r="F9" s="99">
        <v>-178</v>
      </c>
      <c r="G9" s="99"/>
      <c r="H9" s="115"/>
      <c r="I9" s="99"/>
      <c r="J9" s="115"/>
      <c r="K9" s="99"/>
      <c r="L9" s="115"/>
      <c r="M9" s="99"/>
      <c r="N9" s="99">
        <f>IFERROR(VLOOKUP($D9,Oasises!$C:$X,12,0),"")</f>
        <v>5</v>
      </c>
      <c r="O9" s="145">
        <f>MAX(IFERROR(60/VLOOKUP(H9,Troops!$D:$H,5,0)*N9,0),IFERROR(60/VLOOKUP(J9,Troops!$D:$H,5,0)*N9,0),IFERROR(60/VLOOKUP(L9,Troops!$D:$H,5,0)*N9,0))</f>
        <v>0</v>
      </c>
      <c r="P9" s="2" t="str">
        <f>IFERROR(VLOOKUP(D9,Reports!C:E,3,0),"")</f>
        <v/>
      </c>
      <c r="Q9" s="146" t="str">
        <f t="shared" si="0"/>
        <v/>
      </c>
      <c r="R9" s="2" t="str">
        <f>IFERROR(VLOOKUP(B9,'Rally Point'!A:B,2,0),"")</f>
        <v/>
      </c>
      <c r="S9" s="2" t="str">
        <f>IFERROR(VLOOKUP(B9,'Rally Point'!C:D,2,0),"")</f>
        <v/>
      </c>
      <c r="T9" s="2" t="str">
        <f>IFERROR(VLOOKUP(D9,Reports!C:F,4,0),"")</f>
        <v/>
      </c>
      <c r="U9" s="147" t="str">
        <f>IFERROR(VLOOKUP(D9,Reports!C:D,2,0),"")</f>
        <v/>
      </c>
      <c r="V9" s="128" t="str">
        <f>IFERROR(VLOOKUP($D9,Oasises!$C:$X,13,0),"")</f>
        <v>66</v>
      </c>
      <c r="W9" s="99" t="str">
        <f>IFERROR(VLOOKUP($D9,Oasises!$C:$X,14,0),"")</f>
        <v>55</v>
      </c>
      <c r="X9" s="99">
        <f>IFERROR(VLOOKUP($D9,Oasises!$C:$X,15,0),"")</f>
        <v>0</v>
      </c>
      <c r="Y9" s="99">
        <f>IFERROR(VLOOKUP($D9,Oasises!$C:$X,16,0),"")</f>
        <v>0</v>
      </c>
      <c r="Z9" s="99" t="str">
        <f>IFERROR(VLOOKUP($D9,Oasises!$C:$X,17,0),"")</f>
        <v>25</v>
      </c>
      <c r="AA9" s="99">
        <f>IFERROR(VLOOKUP($D9,Oasises!$C:$X,18,0),"")</f>
        <v>0</v>
      </c>
      <c r="AB9" s="99">
        <f>IFERROR(VLOOKUP($D9,Oasises!$C:$X,19,0),"")</f>
        <v>0</v>
      </c>
      <c r="AC9" s="99">
        <f>IFERROR(VLOOKUP($D9,Oasises!$C:$X,20,0),"")</f>
        <v>0</v>
      </c>
      <c r="AD9" s="99">
        <f>IFERROR(VLOOKUP($D9,Oasises!$C:$X,21,0),"")</f>
        <v>0</v>
      </c>
      <c r="AE9" s="129">
        <f>IFERROR(VLOOKUP($D9,Oasises!$C:$X,22,0),"")</f>
        <v>0</v>
      </c>
      <c r="AF9" s="124">
        <f>IFERROR(V9*other!F$2+W9*other!F$3+X9*other!F$4+$Y9*other!F$5+$Z9*other!F$6+$AA9*other!F$7+$AB9*other!F$8+$AC9*other!F$9+$AD9*other!F$10+$AE9*other!F$11,"")</f>
        <v>5325</v>
      </c>
      <c r="AG9" s="100">
        <f>IFERROR($V9*other!G$2+$W9*other!G$3+$X9*other!G$4+$Y9*other!G$5+$Z9*other!G$6+$AA9*other!G$7+$AB9*other!G$8+$AC9*other!G$9+$AD9*other!G$10+$AE9*other!G$11,"")</f>
        <v>4345</v>
      </c>
      <c r="AH9" s="113">
        <f t="shared" si="1"/>
        <v>36.472602739726028</v>
      </c>
      <c r="AI9" s="120">
        <f t="shared" si="2"/>
        <v>29.760273972602739</v>
      </c>
    </row>
    <row r="10" spans="2:35" x14ac:dyDescent="0.25">
      <c r="B10" s="1" t="s">
        <v>55</v>
      </c>
      <c r="C10" s="2" t="s">
        <v>23</v>
      </c>
      <c r="D10" s="99" t="s">
        <v>58</v>
      </c>
      <c r="E10" s="99">
        <v>92</v>
      </c>
      <c r="F10" s="99">
        <v>-180</v>
      </c>
      <c r="G10" s="99"/>
      <c r="H10" s="115"/>
      <c r="I10" s="99"/>
      <c r="J10" s="115"/>
      <c r="K10" s="99"/>
      <c r="L10" s="115"/>
      <c r="M10" s="99"/>
      <c r="N10" s="99">
        <f>IFERROR(VLOOKUP($D10,Oasises!$C:$X,12,0),"")</f>
        <v>9</v>
      </c>
      <c r="O10" s="145">
        <f>MAX(IFERROR(60/VLOOKUP(H10,Troops!$D:$H,5,0)*N10,0),IFERROR(60/VLOOKUP(J10,Troops!$D:$H,5,0)*N10,0),IFERROR(60/VLOOKUP(L10,Troops!$D:$H,5,0)*N10,0))</f>
        <v>0</v>
      </c>
      <c r="P10" s="2" t="str">
        <f>IFERROR(VLOOKUP(D10,Reports!C:E,3,0),"")</f>
        <v/>
      </c>
      <c r="Q10" s="146" t="str">
        <f t="shared" si="0"/>
        <v/>
      </c>
      <c r="R10" s="2" t="str">
        <f>IFERROR(VLOOKUP(B10,'Rally Point'!A:B,2,0),"")</f>
        <v/>
      </c>
      <c r="S10" s="2" t="str">
        <f>IFERROR(VLOOKUP(B10,'Rally Point'!C:D,2,0),"")</f>
        <v/>
      </c>
      <c r="T10" s="2" t="str">
        <f>IFERROR(VLOOKUP(D10,Reports!C:F,4,0),"")</f>
        <v/>
      </c>
      <c r="U10" s="147" t="str">
        <f>IFERROR(VLOOKUP(D10,Reports!C:D,2,0),"")</f>
        <v/>
      </c>
      <c r="V10" s="128" t="str">
        <f>IFERROR(VLOOKUP($D10,Oasises!$C:$X,13,0),"")</f>
        <v>45</v>
      </c>
      <c r="W10" s="99" t="str">
        <f>IFERROR(VLOOKUP($D10,Oasises!$C:$X,14,0),"")</f>
        <v>36</v>
      </c>
      <c r="X10" s="99">
        <f>IFERROR(VLOOKUP($D10,Oasises!$C:$X,15,0),"")</f>
        <v>0</v>
      </c>
      <c r="Y10" s="99">
        <f>IFERROR(VLOOKUP($D10,Oasises!$C:$X,16,0),"")</f>
        <v>0</v>
      </c>
      <c r="Z10" s="99" t="str">
        <f>IFERROR(VLOOKUP($D10,Oasises!$C:$X,17,0),"")</f>
        <v>15</v>
      </c>
      <c r="AA10" s="99">
        <f>IFERROR(VLOOKUP($D10,Oasises!$C:$X,18,0),"")</f>
        <v>0</v>
      </c>
      <c r="AB10" s="99">
        <f>IFERROR(VLOOKUP($D10,Oasises!$C:$X,19,0),"")</f>
        <v>0</v>
      </c>
      <c r="AC10" s="99">
        <f>IFERROR(VLOOKUP($D10,Oasises!$C:$X,20,0),"")</f>
        <v>0</v>
      </c>
      <c r="AD10" s="99">
        <f>IFERROR(VLOOKUP($D10,Oasises!$C:$X,21,0),"")</f>
        <v>0</v>
      </c>
      <c r="AE10" s="129">
        <f>IFERROR(VLOOKUP($D10,Oasises!$C:$X,22,0),"")</f>
        <v>0</v>
      </c>
      <c r="AF10" s="124">
        <f>IFERROR(V10*other!F$2+W10*other!F$3+X10*other!F$4+$Y10*other!F$5+$Z10*other!F$6+$AA10*other!F$7+$AB10*other!F$8+$AC10*other!F$9+$AD10*other!F$10+$AE10*other!F$11,"")</f>
        <v>3435</v>
      </c>
      <c r="AG10" s="100">
        <f>IFERROR($V10*other!G$2+$W10*other!G$3+$X10*other!G$4+$Y10*other!G$5+$Z10*other!G$6+$AA10*other!G$7+$AB10*other!G$8+$AC10*other!G$9+$AD10*other!G$10+$AE10*other!G$11,"")</f>
        <v>2835</v>
      </c>
      <c r="AH10" s="113">
        <f t="shared" si="1"/>
        <v>35.78125</v>
      </c>
      <c r="AI10" s="120">
        <f t="shared" si="2"/>
        <v>29.53125</v>
      </c>
    </row>
    <row r="11" spans="2:35" x14ac:dyDescent="0.25">
      <c r="B11" s="1" t="s">
        <v>61</v>
      </c>
      <c r="C11" s="2" t="s">
        <v>23</v>
      </c>
      <c r="D11" s="99" t="s">
        <v>60</v>
      </c>
      <c r="E11" s="99">
        <v>95</v>
      </c>
      <c r="F11" s="99">
        <v>-178</v>
      </c>
      <c r="G11" s="99"/>
      <c r="H11" s="115"/>
      <c r="I11" s="99"/>
      <c r="J11" s="115"/>
      <c r="K11" s="99"/>
      <c r="L11" s="115"/>
      <c r="M11" s="99"/>
      <c r="N11" s="99">
        <f>IFERROR(VLOOKUP($D11,Oasises!$C:$X,12,0),"")</f>
        <v>10</v>
      </c>
      <c r="O11" s="145">
        <f>MAX(IFERROR(60/VLOOKUP(H11,Troops!$D:$H,5,0)*N11,0),IFERROR(60/VLOOKUP(J11,Troops!$D:$H,5,0)*N11,0),IFERROR(60/VLOOKUP(L11,Troops!$D:$H,5,0)*N11,0))</f>
        <v>0</v>
      </c>
      <c r="P11" s="2" t="str">
        <f>IFERROR(VLOOKUP(D11,Reports!C:E,3,0),"")</f>
        <v/>
      </c>
      <c r="Q11" s="146" t="str">
        <f t="shared" si="0"/>
        <v/>
      </c>
      <c r="R11" s="2" t="str">
        <f>IFERROR(VLOOKUP(B11,'Rally Point'!A:B,2,0),"")</f>
        <v/>
      </c>
      <c r="S11" s="2" t="str">
        <f>IFERROR(VLOOKUP(B11,'Rally Point'!C:D,2,0),"")</f>
        <v/>
      </c>
      <c r="T11" s="2" t="str">
        <f>IFERROR(VLOOKUP(D11,Reports!C:F,4,0),"")</f>
        <v/>
      </c>
      <c r="U11" s="147" t="str">
        <f>IFERROR(VLOOKUP(D11,Reports!C:D,2,0),"")</f>
        <v/>
      </c>
      <c r="V11" s="128" t="str">
        <f>IFERROR(VLOOKUP($D11,Oasises!$C:$X,13,0),"")</f>
        <v>94</v>
      </c>
      <c r="W11" s="99" t="str">
        <f>IFERROR(VLOOKUP($D11,Oasises!$C:$X,14,0),"")</f>
        <v>65</v>
      </c>
      <c r="X11" s="99">
        <f>IFERROR(VLOOKUP($D11,Oasises!$C:$X,15,0),"")</f>
        <v>0</v>
      </c>
      <c r="Y11" s="99">
        <f>IFERROR(VLOOKUP($D11,Oasises!$C:$X,16,0),"")</f>
        <v>0</v>
      </c>
      <c r="Z11" s="99" t="str">
        <f>IFERROR(VLOOKUP($D11,Oasises!$C:$X,17,0),"")</f>
        <v>32</v>
      </c>
      <c r="AA11" s="99">
        <f>IFERROR(VLOOKUP($D11,Oasises!$C:$X,18,0),"")</f>
        <v>0</v>
      </c>
      <c r="AB11" s="99">
        <f>IFERROR(VLOOKUP($D11,Oasises!$C:$X,19,0),"")</f>
        <v>0</v>
      </c>
      <c r="AC11" s="99">
        <f>IFERROR(VLOOKUP($D11,Oasises!$C:$X,20,0),"")</f>
        <v>0</v>
      </c>
      <c r="AD11" s="99">
        <f>IFERROR(VLOOKUP($D11,Oasises!$C:$X,21,0),"")</f>
        <v>0</v>
      </c>
      <c r="AE11" s="129">
        <f>IFERROR(VLOOKUP($D11,Oasises!$C:$X,22,0),"")</f>
        <v>0</v>
      </c>
      <c r="AF11" s="124">
        <f>IFERROR(V11*other!F$2+W11*other!F$3+X11*other!F$4+$Y11*other!F$5+$Z11*other!F$6+$AA11*other!F$7+$AB11*other!F$8+$AC11*other!F$9+$AD11*other!F$10+$AE11*other!F$11,"")</f>
        <v>6865</v>
      </c>
      <c r="AG11" s="100">
        <f>IFERROR($V11*other!G$2+$W11*other!G$3+$X11*other!G$4+$Y11*other!G$5+$Z11*other!G$6+$AA11*other!G$7+$AB11*other!G$8+$AC11*other!G$9+$AD11*other!G$10+$AE11*other!G$11,"")</f>
        <v>5536</v>
      </c>
      <c r="AH11" s="113">
        <f t="shared" si="1"/>
        <v>35.94240837696335</v>
      </c>
      <c r="AI11" s="120">
        <f t="shared" si="2"/>
        <v>28.984293193717278</v>
      </c>
    </row>
    <row r="12" spans="2:35" x14ac:dyDescent="0.25">
      <c r="B12" s="1" t="s">
        <v>48</v>
      </c>
      <c r="C12" s="2" t="s">
        <v>23</v>
      </c>
      <c r="D12" s="99" t="s">
        <v>62</v>
      </c>
      <c r="E12" s="99">
        <v>90</v>
      </c>
      <c r="F12" s="99">
        <v>-174</v>
      </c>
      <c r="G12" s="99"/>
      <c r="H12" s="115"/>
      <c r="I12" s="99"/>
      <c r="J12" s="115"/>
      <c r="K12" s="99"/>
      <c r="L12" s="115"/>
      <c r="M12" s="99"/>
      <c r="N12" s="99">
        <f>IFERROR(VLOOKUP($D12,Oasises!$C:$X,12,0),"")</f>
        <v>13</v>
      </c>
      <c r="O12" s="145">
        <f>MAX(IFERROR(60/VLOOKUP(H12,Troops!$D:$H,5,0)*N12,0),IFERROR(60/VLOOKUP(J12,Troops!$D:$H,5,0)*N12,0),IFERROR(60/VLOOKUP(L12,Troops!$D:$H,5,0)*N12,0))</f>
        <v>0</v>
      </c>
      <c r="P12" s="2" t="str">
        <f>IFERROR(VLOOKUP(D12,Reports!C:E,3,0),"")</f>
        <v/>
      </c>
      <c r="Q12" s="146" t="str">
        <f t="shared" si="0"/>
        <v/>
      </c>
      <c r="R12" s="2" t="str">
        <f>IFERROR(VLOOKUP(B12,'Rally Point'!A:B,2,0),"")</f>
        <v/>
      </c>
      <c r="S12" s="2" t="str">
        <f>IFERROR(VLOOKUP(B12,'Rally Point'!C:D,2,0),"")</f>
        <v/>
      </c>
      <c r="T12" s="2" t="str">
        <f>IFERROR(VLOOKUP(D12,Reports!C:F,4,0),"")</f>
        <v/>
      </c>
      <c r="U12" s="147" t="str">
        <f>IFERROR(VLOOKUP(D12,Reports!C:D,2,0),"")</f>
        <v/>
      </c>
      <c r="V12" s="128">
        <f>IFERROR(VLOOKUP($D12,Oasises!$C:$X,13,0),"")</f>
        <v>0</v>
      </c>
      <c r="W12" s="99">
        <f>IFERROR(VLOOKUP($D12,Oasises!$C:$X,14,0),"")</f>
        <v>0</v>
      </c>
      <c r="X12" s="99">
        <f>IFERROR(VLOOKUP($D12,Oasises!$C:$X,15,0),"")</f>
        <v>0</v>
      </c>
      <c r="Y12" s="99">
        <f>IFERROR(VLOOKUP($D12,Oasises!$C:$X,16,0),"")</f>
        <v>0</v>
      </c>
      <c r="Z12" s="99" t="str">
        <f>IFERROR(VLOOKUP($D12,Oasises!$C:$X,17,0),"")</f>
        <v>59</v>
      </c>
      <c r="AA12" s="99" t="str">
        <f>IFERROR(VLOOKUP($D12,Oasises!$C:$X,18,0),"")</f>
        <v>48</v>
      </c>
      <c r="AB12" s="99" t="str">
        <f>IFERROR(VLOOKUP($D12,Oasises!$C:$X,19,0),"")</f>
        <v>33</v>
      </c>
      <c r="AC12" s="99">
        <f>IFERROR(VLOOKUP($D12,Oasises!$C:$X,20,0),"")</f>
        <v>0</v>
      </c>
      <c r="AD12" s="99">
        <f>IFERROR(VLOOKUP($D12,Oasises!$C:$X,21,0),"")</f>
        <v>0</v>
      </c>
      <c r="AE12" s="129">
        <f>IFERROR(VLOOKUP($D12,Oasises!$C:$X,22,0),"")</f>
        <v>0</v>
      </c>
      <c r="AF12" s="124">
        <f>IFERROR(V12*other!F$2+W12*other!F$3+X12*other!F$4+$Y12*other!F$5+$Z12*other!F$6+$AA12*other!F$7+$AB12*other!F$8+$AC12*other!F$9+$AD12*other!F$10+$AE12*other!F$11,"")</f>
        <v>12590</v>
      </c>
      <c r="AG12" s="100">
        <f>IFERROR($V12*other!G$2+$W12*other!G$3+$X12*other!G$4+$Y12*other!G$5+$Z12*other!G$6+$AA12*other!G$7+$AB12*other!G$8+$AC12*other!G$9+$AD12*other!G$10+$AE12*other!G$11,"")</f>
        <v>11907</v>
      </c>
      <c r="AH12" s="113">
        <f t="shared" si="1"/>
        <v>89.928571428571431</v>
      </c>
      <c r="AI12" s="120">
        <f t="shared" si="2"/>
        <v>85.05</v>
      </c>
    </row>
    <row r="13" spans="2:35" x14ac:dyDescent="0.25">
      <c r="B13" s="1"/>
      <c r="C13" s="2"/>
      <c r="D13" s="99"/>
      <c r="E13" s="99"/>
      <c r="F13" s="99"/>
      <c r="G13" s="99"/>
      <c r="H13" s="115"/>
      <c r="I13" s="99"/>
      <c r="J13" s="115"/>
      <c r="K13" s="99"/>
      <c r="L13" s="115"/>
      <c r="M13" s="99"/>
      <c r="N13" s="99" t="str">
        <f>IFERROR(VLOOKUP($D13,Oasises!$C:$X,12,0),"")</f>
        <v/>
      </c>
      <c r="O13" s="145">
        <f>MAX(IFERROR(60/VLOOKUP(H13,Troops!$D:$H,5,0)*N13,0),IFERROR(60/VLOOKUP(J13,Troops!$D:$H,5,0)*N13,0),IFERROR(60/VLOOKUP(L13,Troops!$D:$H,5,0)*N13,0))</f>
        <v>0</v>
      </c>
      <c r="P13" s="2" t="str">
        <f>IFERROR(VLOOKUP(D13,Reports!C:E,3,0),"")</f>
        <v/>
      </c>
      <c r="Q13" s="146" t="str">
        <f t="shared" si="0"/>
        <v/>
      </c>
      <c r="R13" s="2" t="str">
        <f>IFERROR(VLOOKUP(B13,'Rally Point'!A:B,2,0),"")</f>
        <v/>
      </c>
      <c r="S13" s="2" t="str">
        <f>IFERROR(VLOOKUP(B13,'Rally Point'!C:D,2,0),"")</f>
        <v/>
      </c>
      <c r="T13" s="2" t="str">
        <f>IFERROR(VLOOKUP(D13,Reports!C:F,4,0),"")</f>
        <v/>
      </c>
      <c r="U13" s="147" t="str">
        <f>IFERROR(VLOOKUP(D13,Reports!C:D,2,0),"")</f>
        <v/>
      </c>
      <c r="V13" s="128" t="str">
        <f>IFERROR(VLOOKUP($D13,Oasises!$C:$X,13,0),"")</f>
        <v/>
      </c>
      <c r="W13" s="99" t="str">
        <f>IFERROR(VLOOKUP($D13,Oasises!$C:$X,14,0),"")</f>
        <v/>
      </c>
      <c r="X13" s="99" t="str">
        <f>IFERROR(VLOOKUP($D13,Oasises!$C:$X,15,0),"")</f>
        <v/>
      </c>
      <c r="Y13" s="99" t="str">
        <f>IFERROR(VLOOKUP($D13,Oasises!$C:$X,16,0),"")</f>
        <v/>
      </c>
      <c r="Z13" s="99" t="str">
        <f>IFERROR(VLOOKUP($D13,Oasises!$C:$X,17,0),"")</f>
        <v/>
      </c>
      <c r="AA13" s="99" t="str">
        <f>IFERROR(VLOOKUP($D13,Oasises!$C:$X,18,0),"")</f>
        <v/>
      </c>
      <c r="AB13" s="99" t="str">
        <f>IFERROR(VLOOKUP($D13,Oasises!$C:$X,19,0),"")</f>
        <v/>
      </c>
      <c r="AC13" s="99" t="str">
        <f>IFERROR(VLOOKUP($D13,Oasises!$C:$X,20,0),"")</f>
        <v/>
      </c>
      <c r="AD13" s="99" t="str">
        <f>IFERROR(VLOOKUP($D13,Oasises!$C:$X,21,0),"")</f>
        <v/>
      </c>
      <c r="AE13" s="129" t="str">
        <f>IFERROR(VLOOKUP($D13,Oasises!$C:$X,22,0),"")</f>
        <v/>
      </c>
      <c r="AF13" s="124" t="str">
        <f>IFERROR(V13*other!F$2+W13*other!F$3+X13*other!F$4+$Y13*other!F$5+$Z13*other!F$6+$AA13*other!F$7+$AB13*other!F$8+$AC13*other!F$9+$AD13*other!F$10+$AE13*other!F$11,"")</f>
        <v/>
      </c>
      <c r="AG13" s="100" t="str">
        <f>IFERROR($V13*other!G$2+$W13*other!G$3+$X13*other!G$4+$Y13*other!G$5+$Z13*other!G$6+$AA13*other!G$7+$AB13*other!G$8+$AC13*other!G$9+$AD13*other!G$10+$AE13*other!G$11,"")</f>
        <v/>
      </c>
      <c r="AH13" s="113" t="str">
        <f t="shared" si="1"/>
        <v/>
      </c>
      <c r="AI13" s="120" t="str">
        <f t="shared" si="2"/>
        <v/>
      </c>
    </row>
    <row r="14" spans="2:35" x14ac:dyDescent="0.25">
      <c r="B14" s="1"/>
      <c r="C14" s="2"/>
      <c r="D14" s="99"/>
      <c r="E14" s="99"/>
      <c r="F14" s="99"/>
      <c r="G14" s="99"/>
      <c r="H14" s="115"/>
      <c r="I14" s="99"/>
      <c r="J14" s="115"/>
      <c r="K14" s="99"/>
      <c r="L14" s="115"/>
      <c r="M14" s="99"/>
      <c r="N14" s="99" t="str">
        <f>IFERROR(VLOOKUP($D14,Oasises!$C:$X,12,0),"")</f>
        <v/>
      </c>
      <c r="O14" s="145">
        <f>MAX(IFERROR(60/VLOOKUP(H14,Troops!$D:$H,5,0)*N14,0),IFERROR(60/VLOOKUP(J14,Troops!$D:$H,5,0)*N14,0),IFERROR(60/VLOOKUP(L14,Troops!$D:$H,5,0)*N14,0))</f>
        <v>0</v>
      </c>
      <c r="P14" s="2" t="str">
        <f>IFERROR(VLOOKUP(D14,Reports!C:E,3,0),"")</f>
        <v/>
      </c>
      <c r="Q14" s="146" t="str">
        <f t="shared" si="0"/>
        <v/>
      </c>
      <c r="R14" s="2" t="str">
        <f>IFERROR(VLOOKUP(B14,'Rally Point'!A:B,2,0),"")</f>
        <v/>
      </c>
      <c r="S14" s="2" t="str">
        <f>IFERROR(VLOOKUP(B14,'Rally Point'!C:D,2,0),"")</f>
        <v/>
      </c>
      <c r="T14" s="2" t="str">
        <f>IFERROR(VLOOKUP(D14,Reports!C:F,4,0),"")</f>
        <v/>
      </c>
      <c r="U14" s="147" t="str">
        <f>IFERROR(VLOOKUP(D14,Reports!C:D,2,0),"")</f>
        <v/>
      </c>
      <c r="V14" s="128" t="str">
        <f>IFERROR(VLOOKUP($D14,Oasises!$C:$X,13,0),"")</f>
        <v/>
      </c>
      <c r="W14" s="99" t="str">
        <f>IFERROR(VLOOKUP($D14,Oasises!$C:$X,14,0),"")</f>
        <v/>
      </c>
      <c r="X14" s="99" t="str">
        <f>IFERROR(VLOOKUP($D14,Oasises!$C:$X,15,0),"")</f>
        <v/>
      </c>
      <c r="Y14" s="99" t="str">
        <f>IFERROR(VLOOKUP($D14,Oasises!$C:$X,16,0),"")</f>
        <v/>
      </c>
      <c r="Z14" s="99" t="str">
        <f>IFERROR(VLOOKUP($D14,Oasises!$C:$X,17,0),"")</f>
        <v/>
      </c>
      <c r="AA14" s="99" t="str">
        <f>IFERROR(VLOOKUP($D14,Oasises!$C:$X,18,0),"")</f>
        <v/>
      </c>
      <c r="AB14" s="99" t="str">
        <f>IFERROR(VLOOKUP($D14,Oasises!$C:$X,19,0),"")</f>
        <v/>
      </c>
      <c r="AC14" s="99" t="str">
        <f>IFERROR(VLOOKUP($D14,Oasises!$C:$X,20,0),"")</f>
        <v/>
      </c>
      <c r="AD14" s="99" t="str">
        <f>IFERROR(VLOOKUP($D14,Oasises!$C:$X,21,0),"")</f>
        <v/>
      </c>
      <c r="AE14" s="129" t="str">
        <f>IFERROR(VLOOKUP($D14,Oasises!$C:$X,22,0),"")</f>
        <v/>
      </c>
      <c r="AF14" s="124" t="str">
        <f>IFERROR(V14*other!F$2+W14*other!F$3+X14*other!F$4+$Y14*other!F$5+$Z14*other!F$6+$AA14*other!F$7+$AB14*other!F$8+$AC14*other!F$9+$AD14*other!F$10+$AE14*other!F$11,"")</f>
        <v/>
      </c>
      <c r="AG14" s="100" t="str">
        <f>IFERROR($V14*other!G$2+$W14*other!G$3+$X14*other!G$4+$Y14*other!G$5+$Z14*other!G$6+$AA14*other!G$7+$AB14*other!G$8+$AC14*other!G$9+$AD14*other!G$10+$AE14*other!G$11,"")</f>
        <v/>
      </c>
      <c r="AH14" s="113" t="str">
        <f t="shared" si="1"/>
        <v/>
      </c>
      <c r="AI14" s="120" t="str">
        <f t="shared" si="2"/>
        <v/>
      </c>
    </row>
    <row r="15" spans="2:35" x14ac:dyDescent="0.25">
      <c r="B15" s="1"/>
      <c r="C15" s="2"/>
      <c r="D15" s="99"/>
      <c r="E15" s="99"/>
      <c r="F15" s="99"/>
      <c r="G15" s="99"/>
      <c r="H15" s="115"/>
      <c r="I15" s="99"/>
      <c r="J15" s="115"/>
      <c r="K15" s="99"/>
      <c r="L15" s="115"/>
      <c r="M15" s="99"/>
      <c r="N15" s="99" t="str">
        <f>IFERROR(VLOOKUP($D15,Oasises!$C:$X,12,0),"")</f>
        <v/>
      </c>
      <c r="O15" s="145">
        <f>MAX(IFERROR(60/VLOOKUP(H15,Troops!$D:$H,5,0)*N15,0),IFERROR(60/VLOOKUP(J15,Troops!$D:$H,5,0)*N15,0),IFERROR(60/VLOOKUP(L15,Troops!$D:$H,5,0)*N15,0))</f>
        <v>0</v>
      </c>
      <c r="P15" s="2" t="str">
        <f>IFERROR(VLOOKUP(D15,Reports!C:E,3,0),"")</f>
        <v/>
      </c>
      <c r="Q15" s="146" t="str">
        <f t="shared" si="0"/>
        <v/>
      </c>
      <c r="R15" s="2" t="str">
        <f>IFERROR(VLOOKUP(B15,'Rally Point'!A:B,2,0),"")</f>
        <v/>
      </c>
      <c r="S15" s="2" t="str">
        <f>IFERROR(VLOOKUP(B15,'Rally Point'!C:D,2,0),"")</f>
        <v/>
      </c>
      <c r="T15" s="2" t="str">
        <f>IFERROR(VLOOKUP(D15,Reports!C:F,4,0),"")</f>
        <v/>
      </c>
      <c r="U15" s="147" t="str">
        <f>IFERROR(VLOOKUP(D15,Reports!C:D,2,0),"")</f>
        <v/>
      </c>
      <c r="V15" s="128" t="str">
        <f>IFERROR(VLOOKUP($D15,Oasises!$C:$X,13,0),"")</f>
        <v/>
      </c>
      <c r="W15" s="99" t="str">
        <f>IFERROR(VLOOKUP($D15,Oasises!$C:$X,14,0),"")</f>
        <v/>
      </c>
      <c r="X15" s="99" t="str">
        <f>IFERROR(VLOOKUP($D15,Oasises!$C:$X,15,0),"")</f>
        <v/>
      </c>
      <c r="Y15" s="99" t="str">
        <f>IFERROR(VLOOKUP($D15,Oasises!$C:$X,16,0),"")</f>
        <v/>
      </c>
      <c r="Z15" s="99" t="str">
        <f>IFERROR(VLOOKUP($D15,Oasises!$C:$X,17,0),"")</f>
        <v/>
      </c>
      <c r="AA15" s="99" t="str">
        <f>IFERROR(VLOOKUP($D15,Oasises!$C:$X,18,0),"")</f>
        <v/>
      </c>
      <c r="AB15" s="99" t="str">
        <f>IFERROR(VLOOKUP($D15,Oasises!$C:$X,19,0),"")</f>
        <v/>
      </c>
      <c r="AC15" s="99" t="str">
        <f>IFERROR(VLOOKUP($D15,Oasises!$C:$X,20,0),"")</f>
        <v/>
      </c>
      <c r="AD15" s="99" t="str">
        <f>IFERROR(VLOOKUP($D15,Oasises!$C:$X,21,0),"")</f>
        <v/>
      </c>
      <c r="AE15" s="129" t="str">
        <f>IFERROR(VLOOKUP($D15,Oasises!$C:$X,22,0),"")</f>
        <v/>
      </c>
      <c r="AF15" s="124" t="str">
        <f>IFERROR(V15*other!F$2+W15*other!F$3+X15*other!F$4+$Y15*other!F$5+$Z15*other!F$6+$AA15*other!F$7+$AB15*other!F$8+$AC15*other!F$9+$AD15*other!F$10+$AE15*other!F$11,"")</f>
        <v/>
      </c>
      <c r="AG15" s="100" t="str">
        <f>IFERROR($V15*other!G$2+$W15*other!G$3+$X15*other!G$4+$Y15*other!G$5+$Z15*other!G$6+$AA15*other!G$7+$AB15*other!G$8+$AC15*other!G$9+$AD15*other!G$10+$AE15*other!G$11,"")</f>
        <v/>
      </c>
      <c r="AH15" s="113" t="str">
        <f t="shared" si="1"/>
        <v/>
      </c>
      <c r="AI15" s="120" t="str">
        <f t="shared" si="2"/>
        <v/>
      </c>
    </row>
    <row r="16" spans="2:35" x14ac:dyDescent="0.25">
      <c r="B16" s="1"/>
      <c r="C16" s="2"/>
      <c r="D16" s="99"/>
      <c r="E16" s="99"/>
      <c r="F16" s="99"/>
      <c r="G16" s="99"/>
      <c r="H16" s="115"/>
      <c r="I16" s="99"/>
      <c r="J16" s="115"/>
      <c r="K16" s="99"/>
      <c r="L16" s="115"/>
      <c r="M16" s="99"/>
      <c r="N16" s="99" t="str">
        <f>IFERROR(VLOOKUP($D16,Oasises!$C:$X,12,0),"")</f>
        <v/>
      </c>
      <c r="O16" s="145">
        <f>MAX(IFERROR(60/VLOOKUP(H16,Troops!$D:$H,5,0)*N16,0),IFERROR(60/VLOOKUP(J16,Troops!$D:$H,5,0)*N16,0),IFERROR(60/VLOOKUP(L16,Troops!$D:$H,5,0)*N16,0))</f>
        <v>0</v>
      </c>
      <c r="P16" s="2" t="str">
        <f>IFERROR(VLOOKUP(D16,Reports!C:E,3,0),"")</f>
        <v/>
      </c>
      <c r="Q16" s="146" t="str">
        <f t="shared" si="0"/>
        <v/>
      </c>
      <c r="R16" s="2" t="str">
        <f>IFERROR(VLOOKUP(B16,'Rally Point'!A:B,2,0),"")</f>
        <v/>
      </c>
      <c r="S16" s="2" t="str">
        <f>IFERROR(VLOOKUP(B16,'Rally Point'!C:D,2,0),"")</f>
        <v/>
      </c>
      <c r="T16" s="2" t="str">
        <f>IFERROR(VLOOKUP(D16,Reports!C:F,4,0),"")</f>
        <v/>
      </c>
      <c r="U16" s="147" t="str">
        <f>IFERROR(VLOOKUP(D16,Reports!C:D,2,0),"")</f>
        <v/>
      </c>
      <c r="V16" s="128" t="str">
        <f>IFERROR(VLOOKUP($D16,Oasises!$C:$X,13,0),"")</f>
        <v/>
      </c>
      <c r="W16" s="99" t="str">
        <f>IFERROR(VLOOKUP($D16,Oasises!$C:$X,14,0),"")</f>
        <v/>
      </c>
      <c r="X16" s="99" t="str">
        <f>IFERROR(VLOOKUP($D16,Oasises!$C:$X,15,0),"")</f>
        <v/>
      </c>
      <c r="Y16" s="99" t="str">
        <f>IFERROR(VLOOKUP($D16,Oasises!$C:$X,16,0),"")</f>
        <v/>
      </c>
      <c r="Z16" s="99" t="str">
        <f>IFERROR(VLOOKUP($D16,Oasises!$C:$X,17,0),"")</f>
        <v/>
      </c>
      <c r="AA16" s="99" t="str">
        <f>IFERROR(VLOOKUP($D16,Oasises!$C:$X,18,0),"")</f>
        <v/>
      </c>
      <c r="AB16" s="99" t="str">
        <f>IFERROR(VLOOKUP($D16,Oasises!$C:$X,19,0),"")</f>
        <v/>
      </c>
      <c r="AC16" s="99" t="str">
        <f>IFERROR(VLOOKUP($D16,Oasises!$C:$X,20,0),"")</f>
        <v/>
      </c>
      <c r="AD16" s="99" t="str">
        <f>IFERROR(VLOOKUP($D16,Oasises!$C:$X,21,0),"")</f>
        <v/>
      </c>
      <c r="AE16" s="129" t="str">
        <f>IFERROR(VLOOKUP($D16,Oasises!$C:$X,22,0),"")</f>
        <v/>
      </c>
      <c r="AF16" s="124" t="str">
        <f>IFERROR(V16*other!F$2+W16*other!F$3+X16*other!F$4+$Y16*other!F$5+$Z16*other!F$6+$AA16*other!F$7+$AB16*other!F$8+$AC16*other!F$9+$AD16*other!F$10+$AE16*other!F$11,"")</f>
        <v/>
      </c>
      <c r="AG16" s="100" t="str">
        <f>IFERROR($V16*other!G$2+$W16*other!G$3+$X16*other!G$4+$Y16*other!G$5+$Z16*other!G$6+$AA16*other!G$7+$AB16*other!G$8+$AC16*other!G$9+$AD16*other!G$10+$AE16*other!G$11,"")</f>
        <v/>
      </c>
      <c r="AH16" s="113" t="str">
        <f t="shared" si="1"/>
        <v/>
      </c>
      <c r="AI16" s="120" t="str">
        <f t="shared" si="2"/>
        <v/>
      </c>
    </row>
    <row r="17" spans="2:35" x14ac:dyDescent="0.25">
      <c r="B17" s="1"/>
      <c r="C17" s="2"/>
      <c r="D17" s="99"/>
      <c r="E17" s="99"/>
      <c r="F17" s="99"/>
      <c r="G17" s="99"/>
      <c r="H17" s="115"/>
      <c r="I17" s="99"/>
      <c r="J17" s="115"/>
      <c r="K17" s="99"/>
      <c r="L17" s="115"/>
      <c r="M17" s="99"/>
      <c r="N17" s="99" t="str">
        <f>IFERROR(VLOOKUP($D17,Oasises!$C:$X,12,0),"")</f>
        <v/>
      </c>
      <c r="O17" s="145">
        <f>MAX(IFERROR(60/VLOOKUP(H17,Troops!$D:$H,5,0)*N17,0),IFERROR(60/VLOOKUP(J17,Troops!$D:$H,5,0)*N17,0),IFERROR(60/VLOOKUP(L17,Troops!$D:$H,5,0)*N17,0))</f>
        <v>0</v>
      </c>
      <c r="P17" s="2" t="str">
        <f>IFERROR(VLOOKUP(D17,Reports!C:E,3,0),"")</f>
        <v/>
      </c>
      <c r="Q17" s="146" t="str">
        <f t="shared" si="0"/>
        <v/>
      </c>
      <c r="R17" s="2" t="str">
        <f>IFERROR(VLOOKUP(B17,'Rally Point'!A:B,2,0),"")</f>
        <v/>
      </c>
      <c r="S17" s="2" t="str">
        <f>IFERROR(VLOOKUP(B17,'Rally Point'!C:D,2,0),"")</f>
        <v/>
      </c>
      <c r="T17" s="2" t="str">
        <f>IFERROR(VLOOKUP(D17,Reports!C:F,4,0),"")</f>
        <v/>
      </c>
      <c r="U17" s="147" t="str">
        <f>IFERROR(VLOOKUP(D17,Reports!C:D,2,0),"")</f>
        <v/>
      </c>
      <c r="V17" s="128" t="str">
        <f>IFERROR(VLOOKUP($D17,Oasises!$C:$X,13,0),"")</f>
        <v/>
      </c>
      <c r="W17" s="99" t="str">
        <f>IFERROR(VLOOKUP($D17,Oasises!$C:$X,14,0),"")</f>
        <v/>
      </c>
      <c r="X17" s="99" t="str">
        <f>IFERROR(VLOOKUP($D17,Oasises!$C:$X,15,0),"")</f>
        <v/>
      </c>
      <c r="Y17" s="99" t="str">
        <f>IFERROR(VLOOKUP($D17,Oasises!$C:$X,16,0),"")</f>
        <v/>
      </c>
      <c r="Z17" s="99" t="str">
        <f>IFERROR(VLOOKUP($D17,Oasises!$C:$X,17,0),"")</f>
        <v/>
      </c>
      <c r="AA17" s="99" t="str">
        <f>IFERROR(VLOOKUP($D17,Oasises!$C:$X,18,0),"")</f>
        <v/>
      </c>
      <c r="AB17" s="99" t="str">
        <f>IFERROR(VLOOKUP($D17,Oasises!$C:$X,19,0),"")</f>
        <v/>
      </c>
      <c r="AC17" s="99" t="str">
        <f>IFERROR(VLOOKUP($D17,Oasises!$C:$X,20,0),"")</f>
        <v/>
      </c>
      <c r="AD17" s="99" t="str">
        <f>IFERROR(VLOOKUP($D17,Oasises!$C:$X,21,0),"")</f>
        <v/>
      </c>
      <c r="AE17" s="129" t="str">
        <f>IFERROR(VLOOKUP($D17,Oasises!$C:$X,22,0),"")</f>
        <v/>
      </c>
      <c r="AF17" s="124" t="str">
        <f>IFERROR(V17*other!F$2+W17*other!F$3+X17*other!F$4+$Y17*other!F$5+$Z17*other!F$6+$AA17*other!F$7+$AB17*other!F$8+$AC17*other!F$9+$AD17*other!F$10+$AE17*other!F$11,"")</f>
        <v/>
      </c>
      <c r="AG17" s="100" t="str">
        <f>IFERROR($V17*other!G$2+$W17*other!G$3+$X17*other!G$4+$Y17*other!G$5+$Z17*other!G$6+$AA17*other!G$7+$AB17*other!G$8+$AC17*other!G$9+$AD17*other!G$10+$AE17*other!G$11,"")</f>
        <v/>
      </c>
      <c r="AH17" s="113" t="str">
        <f t="shared" si="1"/>
        <v/>
      </c>
      <c r="AI17" s="120" t="str">
        <f t="shared" si="2"/>
        <v/>
      </c>
    </row>
    <row r="18" spans="2:35" x14ac:dyDescent="0.25">
      <c r="B18" s="1"/>
      <c r="C18" s="2"/>
      <c r="D18" s="99"/>
      <c r="E18" s="99"/>
      <c r="F18" s="99"/>
      <c r="G18" s="99"/>
      <c r="H18" s="115"/>
      <c r="I18" s="99"/>
      <c r="J18" s="115"/>
      <c r="K18" s="99"/>
      <c r="L18" s="115"/>
      <c r="M18" s="99"/>
      <c r="N18" s="99" t="str">
        <f>IFERROR(VLOOKUP($D18,Oasises!$C:$X,12,0),"")</f>
        <v/>
      </c>
      <c r="O18" s="145">
        <f>MAX(IFERROR(60/VLOOKUP(H18,Troops!$D:$H,5,0)*N18,0),IFERROR(60/VLOOKUP(J18,Troops!$D:$H,5,0)*N18,0),IFERROR(60/VLOOKUP(L18,Troops!$D:$H,5,0)*N18,0))</f>
        <v>0</v>
      </c>
      <c r="P18" s="2" t="str">
        <f>IFERROR(VLOOKUP(D18,Reports!C:E,3,0),"")</f>
        <v/>
      </c>
      <c r="Q18" s="146" t="str">
        <f t="shared" si="0"/>
        <v/>
      </c>
      <c r="R18" s="2" t="str">
        <f>IFERROR(VLOOKUP(B18,'Rally Point'!A:B,2,0),"")</f>
        <v/>
      </c>
      <c r="S18" s="2" t="str">
        <f>IFERROR(VLOOKUP(B18,'Rally Point'!C:D,2,0),"")</f>
        <v/>
      </c>
      <c r="T18" s="2" t="str">
        <f>IFERROR(VLOOKUP(D18,Reports!C:F,4,0),"")</f>
        <v/>
      </c>
      <c r="U18" s="147" t="str">
        <f>IFERROR(VLOOKUP(D18,Reports!C:D,2,0),"")</f>
        <v/>
      </c>
      <c r="V18" s="128" t="str">
        <f>IFERROR(VLOOKUP($D18,Oasises!$C:$X,13,0),"")</f>
        <v/>
      </c>
      <c r="W18" s="99" t="str">
        <f>IFERROR(VLOOKUP($D18,Oasises!$C:$X,14,0),"")</f>
        <v/>
      </c>
      <c r="X18" s="99" t="str">
        <f>IFERROR(VLOOKUP($D18,Oasises!$C:$X,15,0),"")</f>
        <v/>
      </c>
      <c r="Y18" s="99" t="str">
        <f>IFERROR(VLOOKUP($D18,Oasises!$C:$X,16,0),"")</f>
        <v/>
      </c>
      <c r="Z18" s="99" t="str">
        <f>IFERROR(VLOOKUP($D18,Oasises!$C:$X,17,0),"")</f>
        <v/>
      </c>
      <c r="AA18" s="99" t="str">
        <f>IFERROR(VLOOKUP($D18,Oasises!$C:$X,18,0),"")</f>
        <v/>
      </c>
      <c r="AB18" s="99" t="str">
        <f>IFERROR(VLOOKUP($D18,Oasises!$C:$X,19,0),"")</f>
        <v/>
      </c>
      <c r="AC18" s="99" t="str">
        <f>IFERROR(VLOOKUP($D18,Oasises!$C:$X,20,0),"")</f>
        <v/>
      </c>
      <c r="AD18" s="99" t="str">
        <f>IFERROR(VLOOKUP($D18,Oasises!$C:$X,21,0),"")</f>
        <v/>
      </c>
      <c r="AE18" s="129" t="str">
        <f>IFERROR(VLOOKUP($D18,Oasises!$C:$X,22,0),"")</f>
        <v/>
      </c>
      <c r="AF18" s="124" t="str">
        <f>IFERROR(V18*other!F$2+W18*other!F$3+X18*other!F$4+$Y18*other!F$5+$Z18*other!F$6+$AA18*other!F$7+$AB18*other!F$8+$AC18*other!F$9+$AD18*other!F$10+$AE18*other!F$11,"")</f>
        <v/>
      </c>
      <c r="AG18" s="100" t="str">
        <f>IFERROR($V18*other!G$2+$W18*other!G$3+$X18*other!G$4+$Y18*other!G$5+$Z18*other!G$6+$AA18*other!G$7+$AB18*other!G$8+$AC18*other!G$9+$AD18*other!G$10+$AE18*other!G$11,"")</f>
        <v/>
      </c>
      <c r="AH18" s="113" t="str">
        <f t="shared" si="1"/>
        <v/>
      </c>
      <c r="AI18" s="120" t="str">
        <f t="shared" si="2"/>
        <v/>
      </c>
    </row>
    <row r="19" spans="2:35" x14ac:dyDescent="0.25">
      <c r="B19" s="1"/>
      <c r="C19" s="2"/>
      <c r="D19" s="99"/>
      <c r="E19" s="99"/>
      <c r="F19" s="99"/>
      <c r="G19" s="99"/>
      <c r="H19" s="115"/>
      <c r="I19" s="99"/>
      <c r="J19" s="115"/>
      <c r="K19" s="99"/>
      <c r="L19" s="115"/>
      <c r="M19" s="99"/>
      <c r="N19" s="99" t="str">
        <f>IFERROR(VLOOKUP($D19,Oasises!$C:$X,12,0),"")</f>
        <v/>
      </c>
      <c r="O19" s="145">
        <f>MAX(IFERROR(60/VLOOKUP(H19,Troops!$D:$H,5,0)*N19,0),IFERROR(60/VLOOKUP(J19,Troops!$D:$H,5,0)*N19,0),IFERROR(60/VLOOKUP(L19,Troops!$D:$H,5,0)*N19,0))</f>
        <v>0</v>
      </c>
      <c r="P19" s="2" t="str">
        <f>IFERROR(VLOOKUP(D19,Reports!C:E,3,0),"")</f>
        <v/>
      </c>
      <c r="Q19" s="146" t="str">
        <f t="shared" si="0"/>
        <v/>
      </c>
      <c r="R19" s="2" t="str">
        <f>IFERROR(VLOOKUP(B19,'Rally Point'!A:B,2,0),"")</f>
        <v/>
      </c>
      <c r="S19" s="2" t="str">
        <f>IFERROR(VLOOKUP(B19,'Rally Point'!C:D,2,0),"")</f>
        <v/>
      </c>
      <c r="T19" s="2" t="str">
        <f>IFERROR(VLOOKUP(D19,Reports!C:F,4,0),"")</f>
        <v/>
      </c>
      <c r="U19" s="147" t="str">
        <f>IFERROR(VLOOKUP(D19,Reports!C:D,2,0),"")</f>
        <v/>
      </c>
      <c r="V19" s="128" t="str">
        <f>IFERROR(VLOOKUP($D19,Oasises!$C:$X,13,0),"")</f>
        <v/>
      </c>
      <c r="W19" s="99" t="str">
        <f>IFERROR(VLOOKUP($D19,Oasises!$C:$X,14,0),"")</f>
        <v/>
      </c>
      <c r="X19" s="99" t="str">
        <f>IFERROR(VLOOKUP($D19,Oasises!$C:$X,15,0),"")</f>
        <v/>
      </c>
      <c r="Y19" s="99" t="str">
        <f>IFERROR(VLOOKUP($D19,Oasises!$C:$X,16,0),"")</f>
        <v/>
      </c>
      <c r="Z19" s="99" t="str">
        <f>IFERROR(VLOOKUP($D19,Oasises!$C:$X,17,0),"")</f>
        <v/>
      </c>
      <c r="AA19" s="99" t="str">
        <f>IFERROR(VLOOKUP($D19,Oasises!$C:$X,18,0),"")</f>
        <v/>
      </c>
      <c r="AB19" s="99" t="str">
        <f>IFERROR(VLOOKUP($D19,Oasises!$C:$X,19,0),"")</f>
        <v/>
      </c>
      <c r="AC19" s="99" t="str">
        <f>IFERROR(VLOOKUP($D19,Oasises!$C:$X,20,0),"")</f>
        <v/>
      </c>
      <c r="AD19" s="99" t="str">
        <f>IFERROR(VLOOKUP($D19,Oasises!$C:$X,21,0),"")</f>
        <v/>
      </c>
      <c r="AE19" s="129" t="str">
        <f>IFERROR(VLOOKUP($D19,Oasises!$C:$X,22,0),"")</f>
        <v/>
      </c>
      <c r="AF19" s="124" t="str">
        <f>IFERROR(V19*other!F$2+W19*other!F$3+X19*other!F$4+$Y19*other!F$5+$Z19*other!F$6+$AA19*other!F$7+$AB19*other!F$8+$AC19*other!F$9+$AD19*other!F$10+$AE19*other!F$11,"")</f>
        <v/>
      </c>
      <c r="AG19" s="100" t="str">
        <f>IFERROR($V19*other!G$2+$W19*other!G$3+$X19*other!G$4+$Y19*other!G$5+$Z19*other!G$6+$AA19*other!G$7+$AB19*other!G$8+$AC19*other!G$9+$AD19*other!G$10+$AE19*other!G$11,"")</f>
        <v/>
      </c>
      <c r="AH19" s="113" t="str">
        <f t="shared" si="1"/>
        <v/>
      </c>
      <c r="AI19" s="120" t="str">
        <f t="shared" si="2"/>
        <v/>
      </c>
    </row>
    <row r="20" spans="2:35" x14ac:dyDescent="0.25">
      <c r="B20" s="1"/>
      <c r="C20" s="2"/>
      <c r="D20" s="99"/>
      <c r="E20" s="99"/>
      <c r="F20" s="99"/>
      <c r="G20" s="99"/>
      <c r="H20" s="115"/>
      <c r="I20" s="99"/>
      <c r="J20" s="115"/>
      <c r="K20" s="99"/>
      <c r="L20" s="115"/>
      <c r="M20" s="99"/>
      <c r="N20" s="99" t="str">
        <f>IFERROR(VLOOKUP($D20,Oasises!$C:$X,12,0),"")</f>
        <v/>
      </c>
      <c r="O20" s="145">
        <f>MAX(IFERROR(60/VLOOKUP(H20,Troops!$D:$H,5,0)*N20,0),IFERROR(60/VLOOKUP(J20,Troops!$D:$H,5,0)*N20,0),IFERROR(60/VLOOKUP(L20,Troops!$D:$H,5,0)*N20,0))</f>
        <v>0</v>
      </c>
      <c r="P20" s="2" t="str">
        <f>IFERROR(VLOOKUP(D20,Reports!C:E,3,0),"")</f>
        <v/>
      </c>
      <c r="Q20" s="146" t="str">
        <f t="shared" si="0"/>
        <v/>
      </c>
      <c r="R20" s="2" t="str">
        <f>IFERROR(VLOOKUP(B20,'Rally Point'!A:B,2,0),"")</f>
        <v/>
      </c>
      <c r="S20" s="2" t="str">
        <f>IFERROR(VLOOKUP(B20,'Rally Point'!C:D,2,0),"")</f>
        <v/>
      </c>
      <c r="T20" s="2" t="str">
        <f>IFERROR(VLOOKUP(D20,Reports!C:F,4,0),"")</f>
        <v/>
      </c>
      <c r="U20" s="147" t="str">
        <f>IFERROR(VLOOKUP(D20,Reports!C:D,2,0),"")</f>
        <v/>
      </c>
      <c r="V20" s="128" t="str">
        <f>IFERROR(VLOOKUP($D20,Oasises!$C:$X,13,0),"")</f>
        <v/>
      </c>
      <c r="W20" s="99" t="str">
        <f>IFERROR(VLOOKUP($D20,Oasises!$C:$X,14,0),"")</f>
        <v/>
      </c>
      <c r="X20" s="99" t="str">
        <f>IFERROR(VLOOKUP($D20,Oasises!$C:$X,15,0),"")</f>
        <v/>
      </c>
      <c r="Y20" s="99" t="str">
        <f>IFERROR(VLOOKUP($D20,Oasises!$C:$X,16,0),"")</f>
        <v/>
      </c>
      <c r="Z20" s="99" t="str">
        <f>IFERROR(VLOOKUP($D20,Oasises!$C:$X,17,0),"")</f>
        <v/>
      </c>
      <c r="AA20" s="99" t="str">
        <f>IFERROR(VLOOKUP($D20,Oasises!$C:$X,18,0),"")</f>
        <v/>
      </c>
      <c r="AB20" s="99" t="str">
        <f>IFERROR(VLOOKUP($D20,Oasises!$C:$X,19,0),"")</f>
        <v/>
      </c>
      <c r="AC20" s="99" t="str">
        <f>IFERROR(VLOOKUP($D20,Oasises!$C:$X,20,0),"")</f>
        <v/>
      </c>
      <c r="AD20" s="99" t="str">
        <f>IFERROR(VLOOKUP($D20,Oasises!$C:$X,21,0),"")</f>
        <v/>
      </c>
      <c r="AE20" s="129" t="str">
        <f>IFERROR(VLOOKUP($D20,Oasises!$C:$X,22,0),"")</f>
        <v/>
      </c>
      <c r="AF20" s="124" t="str">
        <f>IFERROR(V20*other!F$2+W20*other!F$3+X20*other!F$4+$Y20*other!F$5+$Z20*other!F$6+$AA20*other!F$7+$AB20*other!F$8+$AC20*other!F$9+$AD20*other!F$10+$AE20*other!F$11,"")</f>
        <v/>
      </c>
      <c r="AG20" s="100" t="str">
        <f>IFERROR($V20*other!G$2+$W20*other!G$3+$X20*other!G$4+$Y20*other!G$5+$Z20*other!G$6+$AA20*other!G$7+$AB20*other!G$8+$AC20*other!G$9+$AD20*other!G$10+$AE20*other!G$11,"")</f>
        <v/>
      </c>
      <c r="AH20" s="113" t="str">
        <f t="shared" si="1"/>
        <v/>
      </c>
      <c r="AI20" s="120" t="str">
        <f t="shared" si="2"/>
        <v/>
      </c>
    </row>
    <row r="21" spans="2:35" x14ac:dyDescent="0.25">
      <c r="B21" s="1"/>
      <c r="C21" s="2"/>
      <c r="D21" s="99"/>
      <c r="E21" s="99"/>
      <c r="F21" s="99"/>
      <c r="G21" s="99"/>
      <c r="H21" s="115"/>
      <c r="I21" s="99"/>
      <c r="J21" s="115"/>
      <c r="K21" s="99"/>
      <c r="L21" s="115"/>
      <c r="M21" s="99"/>
      <c r="N21" s="99" t="str">
        <f>IFERROR(VLOOKUP($D21,Oasises!$C:$X,12,0),"")</f>
        <v/>
      </c>
      <c r="O21" s="145">
        <f>MAX(IFERROR(60/VLOOKUP(H21,Troops!$D:$H,5,0)*N21,0),IFERROR(60/VLOOKUP(J21,Troops!$D:$H,5,0)*N21,0),IFERROR(60/VLOOKUP(L21,Troops!$D:$H,5,0)*N21,0))</f>
        <v>0</v>
      </c>
      <c r="P21" s="2" t="str">
        <f>IFERROR(VLOOKUP(D21,Reports!C:E,3,0),"")</f>
        <v/>
      </c>
      <c r="Q21" s="146" t="str">
        <f t="shared" si="0"/>
        <v/>
      </c>
      <c r="R21" s="2" t="str">
        <f>IFERROR(VLOOKUP(B21,'Rally Point'!A:B,2,0),"")</f>
        <v/>
      </c>
      <c r="S21" s="2" t="str">
        <f>IFERROR(VLOOKUP(B21,'Rally Point'!C:D,2,0),"")</f>
        <v/>
      </c>
      <c r="T21" s="2" t="str">
        <f>IFERROR(VLOOKUP(D21,Reports!C:F,4,0),"")</f>
        <v/>
      </c>
      <c r="U21" s="147" t="str">
        <f>IFERROR(VLOOKUP(D21,Reports!C:D,2,0),"")</f>
        <v/>
      </c>
      <c r="V21" s="128" t="str">
        <f>IFERROR(VLOOKUP($D21,Oasises!$C:$X,13,0),"")</f>
        <v/>
      </c>
      <c r="W21" s="99" t="str">
        <f>IFERROR(VLOOKUP($D21,Oasises!$C:$X,14,0),"")</f>
        <v/>
      </c>
      <c r="X21" s="99" t="str">
        <f>IFERROR(VLOOKUP($D21,Oasises!$C:$X,15,0),"")</f>
        <v/>
      </c>
      <c r="Y21" s="99" t="str">
        <f>IFERROR(VLOOKUP($D21,Oasises!$C:$X,16,0),"")</f>
        <v/>
      </c>
      <c r="Z21" s="99" t="str">
        <f>IFERROR(VLOOKUP($D21,Oasises!$C:$X,17,0),"")</f>
        <v/>
      </c>
      <c r="AA21" s="99" t="str">
        <f>IFERROR(VLOOKUP($D21,Oasises!$C:$X,18,0),"")</f>
        <v/>
      </c>
      <c r="AB21" s="99" t="str">
        <f>IFERROR(VLOOKUP($D21,Oasises!$C:$X,19,0),"")</f>
        <v/>
      </c>
      <c r="AC21" s="99" t="str">
        <f>IFERROR(VLOOKUP($D21,Oasises!$C:$X,20,0),"")</f>
        <v/>
      </c>
      <c r="AD21" s="99" t="str">
        <f>IFERROR(VLOOKUP($D21,Oasises!$C:$X,21,0),"")</f>
        <v/>
      </c>
      <c r="AE21" s="129" t="str">
        <f>IFERROR(VLOOKUP($D21,Oasises!$C:$X,22,0),"")</f>
        <v/>
      </c>
      <c r="AF21" s="124" t="str">
        <f>IFERROR(V21*other!F$2+W21*other!F$3+X21*other!F$4+$Y21*other!F$5+$Z21*other!F$6+$AA21*other!F$7+$AB21*other!F$8+$AC21*other!F$9+$AD21*other!F$10+$AE21*other!F$11,"")</f>
        <v/>
      </c>
      <c r="AG21" s="100" t="str">
        <f>IFERROR($V21*other!G$2+$W21*other!G$3+$X21*other!G$4+$Y21*other!G$5+$Z21*other!G$6+$AA21*other!G$7+$AB21*other!G$8+$AC21*other!G$9+$AD21*other!G$10+$AE21*other!G$11,"")</f>
        <v/>
      </c>
      <c r="AH21" s="113" t="str">
        <f t="shared" si="1"/>
        <v/>
      </c>
      <c r="AI21" s="120" t="str">
        <f t="shared" si="2"/>
        <v/>
      </c>
    </row>
    <row r="22" spans="2:35" x14ac:dyDescent="0.25">
      <c r="B22" s="1"/>
      <c r="C22" s="2"/>
      <c r="D22" s="99"/>
      <c r="E22" s="99"/>
      <c r="F22" s="99"/>
      <c r="G22" s="99"/>
      <c r="H22" s="115"/>
      <c r="I22" s="99"/>
      <c r="J22" s="115"/>
      <c r="K22" s="99"/>
      <c r="L22" s="115"/>
      <c r="M22" s="99"/>
      <c r="N22" s="99" t="str">
        <f>IFERROR(VLOOKUP($D22,Oasises!$C:$X,12,0),"")</f>
        <v/>
      </c>
      <c r="O22" s="145">
        <f>MAX(IFERROR(60/VLOOKUP(H22,Troops!$D:$H,5,0)*N22,0),IFERROR(60/VLOOKUP(J22,Troops!$D:$H,5,0)*N22,0),IFERROR(60/VLOOKUP(L22,Troops!$D:$H,5,0)*N22,0))</f>
        <v>0</v>
      </c>
      <c r="P22" s="2" t="str">
        <f>IFERROR(VLOOKUP(D22,Reports!C:E,3,0),"")</f>
        <v/>
      </c>
      <c r="Q22" s="146" t="str">
        <f t="shared" si="0"/>
        <v/>
      </c>
      <c r="R22" s="2" t="str">
        <f>IFERROR(VLOOKUP(B22,'Rally Point'!A:B,2,0),"")</f>
        <v/>
      </c>
      <c r="S22" s="2" t="str">
        <f>IFERROR(VLOOKUP(B22,'Rally Point'!C:D,2,0),"")</f>
        <v/>
      </c>
      <c r="T22" s="2" t="str">
        <f>IFERROR(VLOOKUP(D22,Reports!C:F,4,0),"")</f>
        <v/>
      </c>
      <c r="U22" s="147" t="str">
        <f>IFERROR(VLOOKUP(D22,Reports!C:D,2,0),"")</f>
        <v/>
      </c>
      <c r="V22" s="128" t="str">
        <f>IFERROR(VLOOKUP($D22,Oasises!$C:$X,13,0),"")</f>
        <v/>
      </c>
      <c r="W22" s="99" t="str">
        <f>IFERROR(VLOOKUP($D22,Oasises!$C:$X,14,0),"")</f>
        <v/>
      </c>
      <c r="X22" s="99" t="str">
        <f>IFERROR(VLOOKUP($D22,Oasises!$C:$X,15,0),"")</f>
        <v/>
      </c>
      <c r="Y22" s="99" t="str">
        <f>IFERROR(VLOOKUP($D22,Oasises!$C:$X,16,0),"")</f>
        <v/>
      </c>
      <c r="Z22" s="99" t="str">
        <f>IFERROR(VLOOKUP($D22,Oasises!$C:$X,17,0),"")</f>
        <v/>
      </c>
      <c r="AA22" s="99" t="str">
        <f>IFERROR(VLOOKUP($D22,Oasises!$C:$X,18,0),"")</f>
        <v/>
      </c>
      <c r="AB22" s="99" t="str">
        <f>IFERROR(VLOOKUP($D22,Oasises!$C:$X,19,0),"")</f>
        <v/>
      </c>
      <c r="AC22" s="99" t="str">
        <f>IFERROR(VLOOKUP($D22,Oasises!$C:$X,20,0),"")</f>
        <v/>
      </c>
      <c r="AD22" s="99" t="str">
        <f>IFERROR(VLOOKUP($D22,Oasises!$C:$X,21,0),"")</f>
        <v/>
      </c>
      <c r="AE22" s="129" t="str">
        <f>IFERROR(VLOOKUP($D22,Oasises!$C:$X,22,0),"")</f>
        <v/>
      </c>
      <c r="AF22" s="124" t="str">
        <f>IFERROR(V22*other!F$2+W22*other!F$3+X22*other!F$4+$Y22*other!F$5+$Z22*other!F$6+$AA22*other!F$7+$AB22*other!F$8+$AC22*other!F$9+$AD22*other!F$10+$AE22*other!F$11,"")</f>
        <v/>
      </c>
      <c r="AG22" s="100" t="str">
        <f>IFERROR($V22*other!G$2+$W22*other!G$3+$X22*other!G$4+$Y22*other!G$5+$Z22*other!G$6+$AA22*other!G$7+$AB22*other!G$8+$AC22*other!G$9+$AD22*other!G$10+$AE22*other!G$11,"")</f>
        <v/>
      </c>
      <c r="AH22" s="113" t="str">
        <f t="shared" si="1"/>
        <v/>
      </c>
      <c r="AI22" s="120" t="str">
        <f t="shared" si="2"/>
        <v/>
      </c>
    </row>
    <row r="23" spans="2:35" x14ac:dyDescent="0.25">
      <c r="B23" s="1"/>
      <c r="C23" s="2"/>
      <c r="D23" s="99"/>
      <c r="E23" s="99"/>
      <c r="F23" s="99"/>
      <c r="G23" s="99"/>
      <c r="H23" s="115"/>
      <c r="I23" s="99"/>
      <c r="J23" s="115"/>
      <c r="K23" s="99"/>
      <c r="L23" s="115"/>
      <c r="M23" s="99"/>
      <c r="N23" s="99" t="str">
        <f>IFERROR(VLOOKUP($D23,Oasises!$C:$X,12,0),"")</f>
        <v/>
      </c>
      <c r="O23" s="145">
        <f>MAX(IFERROR(60/VLOOKUP(H23,Troops!$D:$H,5,0)*N23,0),IFERROR(60/VLOOKUP(J23,Troops!$D:$H,5,0)*N23,0),IFERROR(60/VLOOKUP(L23,Troops!$D:$H,5,0)*N23,0))</f>
        <v>0</v>
      </c>
      <c r="P23" s="2" t="str">
        <f>IFERROR(VLOOKUP(D23,Reports!C:E,3,0),"")</f>
        <v/>
      </c>
      <c r="Q23" s="146" t="str">
        <f t="shared" si="0"/>
        <v/>
      </c>
      <c r="R23" s="2" t="str">
        <f>IFERROR(VLOOKUP(B23,'Rally Point'!A:B,2,0),"")</f>
        <v/>
      </c>
      <c r="S23" s="2" t="str">
        <f>IFERROR(VLOOKUP(B23,'Rally Point'!C:D,2,0),"")</f>
        <v/>
      </c>
      <c r="T23" s="2" t="str">
        <f>IFERROR(VLOOKUP(D23,Reports!C:F,4,0),"")</f>
        <v/>
      </c>
      <c r="U23" s="147" t="str">
        <f>IFERROR(VLOOKUP(D23,Reports!C:D,2,0),"")</f>
        <v/>
      </c>
      <c r="V23" s="128" t="str">
        <f>IFERROR(VLOOKUP($D23,Oasises!$C:$X,13,0),"")</f>
        <v/>
      </c>
      <c r="W23" s="99" t="str">
        <f>IFERROR(VLOOKUP($D23,Oasises!$C:$X,14,0),"")</f>
        <v/>
      </c>
      <c r="X23" s="99" t="str">
        <f>IFERROR(VLOOKUP($D23,Oasises!$C:$X,15,0),"")</f>
        <v/>
      </c>
      <c r="Y23" s="99" t="str">
        <f>IFERROR(VLOOKUP($D23,Oasises!$C:$X,16,0),"")</f>
        <v/>
      </c>
      <c r="Z23" s="99" t="str">
        <f>IFERROR(VLOOKUP($D23,Oasises!$C:$X,17,0),"")</f>
        <v/>
      </c>
      <c r="AA23" s="99" t="str">
        <f>IFERROR(VLOOKUP($D23,Oasises!$C:$X,18,0),"")</f>
        <v/>
      </c>
      <c r="AB23" s="99" t="str">
        <f>IFERROR(VLOOKUP($D23,Oasises!$C:$X,19,0),"")</f>
        <v/>
      </c>
      <c r="AC23" s="99" t="str">
        <f>IFERROR(VLOOKUP($D23,Oasises!$C:$X,20,0),"")</f>
        <v/>
      </c>
      <c r="AD23" s="99" t="str">
        <f>IFERROR(VLOOKUP($D23,Oasises!$C:$X,21,0),"")</f>
        <v/>
      </c>
      <c r="AE23" s="129" t="str">
        <f>IFERROR(VLOOKUP($D23,Oasises!$C:$X,22,0),"")</f>
        <v/>
      </c>
      <c r="AF23" s="124" t="str">
        <f>IFERROR(V23*other!F$2+W23*other!F$3+X23*other!F$4+$Y23*other!F$5+$Z23*other!F$6+$AA23*other!F$7+$AB23*other!F$8+$AC23*other!F$9+$AD23*other!F$10+$AE23*other!F$11,"")</f>
        <v/>
      </c>
      <c r="AG23" s="100" t="str">
        <f>IFERROR($V23*other!G$2+$W23*other!G$3+$X23*other!G$4+$Y23*other!G$5+$Z23*other!G$6+$AA23*other!G$7+$AB23*other!G$8+$AC23*other!G$9+$AD23*other!G$10+$AE23*other!G$11,"")</f>
        <v/>
      </c>
      <c r="AH23" s="113" t="str">
        <f t="shared" si="1"/>
        <v/>
      </c>
      <c r="AI23" s="120" t="str">
        <f t="shared" si="2"/>
        <v/>
      </c>
    </row>
    <row r="24" spans="2:35" x14ac:dyDescent="0.25">
      <c r="B24" s="1"/>
      <c r="C24" s="2"/>
      <c r="D24" s="99"/>
      <c r="E24" s="99"/>
      <c r="F24" s="99"/>
      <c r="G24" s="99"/>
      <c r="H24" s="115"/>
      <c r="I24" s="99"/>
      <c r="J24" s="115"/>
      <c r="K24" s="99"/>
      <c r="L24" s="115"/>
      <c r="M24" s="99"/>
      <c r="N24" s="99" t="str">
        <f>IFERROR(VLOOKUP($D24,Oasises!$C:$X,12,0),"")</f>
        <v/>
      </c>
      <c r="O24" s="145">
        <f>MAX(IFERROR(60/VLOOKUP(H24,Troops!$D:$H,5,0)*N24,0),IFERROR(60/VLOOKUP(J24,Troops!$D:$H,5,0)*N24,0),IFERROR(60/VLOOKUP(L24,Troops!$D:$H,5,0)*N24,0))</f>
        <v>0</v>
      </c>
      <c r="P24" s="2" t="str">
        <f>IFERROR(VLOOKUP(D24,Reports!C:E,3,0),"")</f>
        <v/>
      </c>
      <c r="Q24" s="146" t="str">
        <f t="shared" si="0"/>
        <v/>
      </c>
      <c r="R24" s="2" t="str">
        <f>IFERROR(VLOOKUP(B24,'Rally Point'!A:B,2,0),"")</f>
        <v/>
      </c>
      <c r="S24" s="2" t="str">
        <f>IFERROR(VLOOKUP(B24,'Rally Point'!C:D,2,0),"")</f>
        <v/>
      </c>
      <c r="T24" s="2" t="str">
        <f>IFERROR(VLOOKUP(D24,Reports!C:F,4,0),"")</f>
        <v/>
      </c>
      <c r="U24" s="147" t="str">
        <f>IFERROR(VLOOKUP(D24,Reports!C:D,2,0),"")</f>
        <v/>
      </c>
      <c r="V24" s="128" t="str">
        <f>IFERROR(VLOOKUP($D24,Oasises!$C:$X,13,0),"")</f>
        <v/>
      </c>
      <c r="W24" s="99" t="str">
        <f>IFERROR(VLOOKUP($D24,Oasises!$C:$X,14,0),"")</f>
        <v/>
      </c>
      <c r="X24" s="99" t="str">
        <f>IFERROR(VLOOKUP($D24,Oasises!$C:$X,15,0),"")</f>
        <v/>
      </c>
      <c r="Y24" s="99" t="str">
        <f>IFERROR(VLOOKUP($D24,Oasises!$C:$X,16,0),"")</f>
        <v/>
      </c>
      <c r="Z24" s="99" t="str">
        <f>IFERROR(VLOOKUP($D24,Oasises!$C:$X,17,0),"")</f>
        <v/>
      </c>
      <c r="AA24" s="99" t="str">
        <f>IFERROR(VLOOKUP($D24,Oasises!$C:$X,18,0),"")</f>
        <v/>
      </c>
      <c r="AB24" s="99" t="str">
        <f>IFERROR(VLOOKUP($D24,Oasises!$C:$X,19,0),"")</f>
        <v/>
      </c>
      <c r="AC24" s="99" t="str">
        <f>IFERROR(VLOOKUP($D24,Oasises!$C:$X,20,0),"")</f>
        <v/>
      </c>
      <c r="AD24" s="99" t="str">
        <f>IFERROR(VLOOKUP($D24,Oasises!$C:$X,21,0),"")</f>
        <v/>
      </c>
      <c r="AE24" s="129" t="str">
        <f>IFERROR(VLOOKUP($D24,Oasises!$C:$X,22,0),"")</f>
        <v/>
      </c>
      <c r="AF24" s="124" t="str">
        <f>IFERROR(V24*other!F$2+W24*other!F$3+X24*other!F$4+$Y24*other!F$5+$Z24*other!F$6+$AA24*other!F$7+$AB24*other!F$8+$AC24*other!F$9+$AD24*other!F$10+$AE24*other!F$11,"")</f>
        <v/>
      </c>
      <c r="AG24" s="100" t="str">
        <f>IFERROR($V24*other!G$2+$W24*other!G$3+$X24*other!G$4+$Y24*other!G$5+$Z24*other!G$6+$AA24*other!G$7+$AB24*other!G$8+$AC24*other!G$9+$AD24*other!G$10+$AE24*other!G$11,"")</f>
        <v/>
      </c>
      <c r="AH24" s="113" t="str">
        <f t="shared" si="1"/>
        <v/>
      </c>
      <c r="AI24" s="120" t="str">
        <f t="shared" si="2"/>
        <v/>
      </c>
    </row>
    <row r="25" spans="2:35" x14ac:dyDescent="0.25">
      <c r="B25" s="1"/>
      <c r="C25" s="2"/>
      <c r="D25" s="99"/>
      <c r="E25" s="99"/>
      <c r="F25" s="99"/>
      <c r="G25" s="99"/>
      <c r="H25" s="115"/>
      <c r="I25" s="99"/>
      <c r="J25" s="115"/>
      <c r="K25" s="99"/>
      <c r="L25" s="115"/>
      <c r="M25" s="99"/>
      <c r="N25" s="99" t="str">
        <f>IFERROR(VLOOKUP($D25,Oasises!$C:$X,12,0),"")</f>
        <v/>
      </c>
      <c r="O25" s="145">
        <f>MAX(IFERROR(60/VLOOKUP(H25,Troops!$D:$H,5,0)*N25,0),IFERROR(60/VLOOKUP(J25,Troops!$D:$H,5,0)*N25,0),IFERROR(60/VLOOKUP(L25,Troops!$D:$H,5,0)*N25,0))</f>
        <v>0</v>
      </c>
      <c r="P25" s="2" t="str">
        <f>IFERROR(VLOOKUP(D25,Reports!C:E,3,0),"")</f>
        <v/>
      </c>
      <c r="Q25" s="146" t="str">
        <f t="shared" si="0"/>
        <v/>
      </c>
      <c r="R25" s="2" t="str">
        <f>IFERROR(VLOOKUP(B25,'Rally Point'!A:B,2,0),"")</f>
        <v/>
      </c>
      <c r="S25" s="2" t="str">
        <f>IFERROR(VLOOKUP(B25,'Rally Point'!C:D,2,0),"")</f>
        <v/>
      </c>
      <c r="T25" s="2" t="str">
        <f>IFERROR(VLOOKUP(D25,Reports!C:F,4,0),"")</f>
        <v/>
      </c>
      <c r="U25" s="147" t="str">
        <f>IFERROR(VLOOKUP(D25,Reports!C:D,2,0),"")</f>
        <v/>
      </c>
      <c r="V25" s="128" t="str">
        <f>IFERROR(VLOOKUP($D25,Oasises!$C:$X,13,0),"")</f>
        <v/>
      </c>
      <c r="W25" s="99" t="str">
        <f>IFERROR(VLOOKUP($D25,Oasises!$C:$X,14,0),"")</f>
        <v/>
      </c>
      <c r="X25" s="99" t="str">
        <f>IFERROR(VLOOKUP($D25,Oasises!$C:$X,15,0),"")</f>
        <v/>
      </c>
      <c r="Y25" s="99" t="str">
        <f>IFERROR(VLOOKUP($D25,Oasises!$C:$X,16,0),"")</f>
        <v/>
      </c>
      <c r="Z25" s="99" t="str">
        <f>IFERROR(VLOOKUP($D25,Oasises!$C:$X,17,0),"")</f>
        <v/>
      </c>
      <c r="AA25" s="99" t="str">
        <f>IFERROR(VLOOKUP($D25,Oasises!$C:$X,18,0),"")</f>
        <v/>
      </c>
      <c r="AB25" s="99" t="str">
        <f>IFERROR(VLOOKUP($D25,Oasises!$C:$X,19,0),"")</f>
        <v/>
      </c>
      <c r="AC25" s="99" t="str">
        <f>IFERROR(VLOOKUP($D25,Oasises!$C:$X,20,0),"")</f>
        <v/>
      </c>
      <c r="AD25" s="99" t="str">
        <f>IFERROR(VLOOKUP($D25,Oasises!$C:$X,21,0),"")</f>
        <v/>
      </c>
      <c r="AE25" s="129" t="str">
        <f>IFERROR(VLOOKUP($D25,Oasises!$C:$X,22,0),"")</f>
        <v/>
      </c>
      <c r="AF25" s="124" t="str">
        <f>IFERROR(V25*other!F$2+W25*other!F$3+X25*other!F$4+$Y25*other!F$5+$Z25*other!F$6+$AA25*other!F$7+$AB25*other!F$8+$AC25*other!F$9+$AD25*other!F$10+$AE25*other!F$11,"")</f>
        <v/>
      </c>
      <c r="AG25" s="100" t="str">
        <f>IFERROR($V25*other!G$2+$W25*other!G$3+$X25*other!G$4+$Y25*other!G$5+$Z25*other!G$6+$AA25*other!G$7+$AB25*other!G$8+$AC25*other!G$9+$AD25*other!G$10+$AE25*other!G$11,"")</f>
        <v/>
      </c>
      <c r="AH25" s="113" t="str">
        <f t="shared" si="1"/>
        <v/>
      </c>
      <c r="AI25" s="120" t="str">
        <f t="shared" si="2"/>
        <v/>
      </c>
    </row>
    <row r="26" spans="2:35" x14ac:dyDescent="0.25">
      <c r="B26" s="1"/>
      <c r="C26" s="2"/>
      <c r="D26" s="99"/>
      <c r="E26" s="99"/>
      <c r="F26" s="99"/>
      <c r="G26" s="99"/>
      <c r="H26" s="115"/>
      <c r="I26" s="99"/>
      <c r="J26" s="115"/>
      <c r="K26" s="99"/>
      <c r="L26" s="115"/>
      <c r="M26" s="99"/>
      <c r="N26" s="99" t="str">
        <f>IFERROR(VLOOKUP($D26,Oasises!$C:$X,12,0),"")</f>
        <v/>
      </c>
      <c r="O26" s="145">
        <f>MAX(IFERROR(60/VLOOKUP(H26,Troops!$D:$H,5,0)*N26,0),IFERROR(60/VLOOKUP(J26,Troops!$D:$H,5,0)*N26,0),IFERROR(60/VLOOKUP(L26,Troops!$D:$H,5,0)*N26,0))</f>
        <v>0</v>
      </c>
      <c r="P26" s="2" t="str">
        <f>IFERROR(VLOOKUP(D26,Reports!C:E,3,0),"")</f>
        <v/>
      </c>
      <c r="Q26" s="146" t="str">
        <f t="shared" si="0"/>
        <v/>
      </c>
      <c r="R26" s="2" t="str">
        <f>IFERROR(VLOOKUP(B26,'Rally Point'!A:B,2,0),"")</f>
        <v/>
      </c>
      <c r="S26" s="2" t="str">
        <f>IFERROR(VLOOKUP(B26,'Rally Point'!C:D,2,0),"")</f>
        <v/>
      </c>
      <c r="T26" s="2" t="str">
        <f>IFERROR(VLOOKUP(D26,Reports!C:F,4,0),"")</f>
        <v/>
      </c>
      <c r="U26" s="147" t="str">
        <f>IFERROR(VLOOKUP(D26,Reports!C:D,2,0),"")</f>
        <v/>
      </c>
      <c r="V26" s="128" t="str">
        <f>IFERROR(VLOOKUP($D26,Oasises!$C:$X,13,0),"")</f>
        <v/>
      </c>
      <c r="W26" s="99" t="str">
        <f>IFERROR(VLOOKUP($D26,Oasises!$C:$X,14,0),"")</f>
        <v/>
      </c>
      <c r="X26" s="99" t="str">
        <f>IFERROR(VLOOKUP($D26,Oasises!$C:$X,15,0),"")</f>
        <v/>
      </c>
      <c r="Y26" s="99" t="str">
        <f>IFERROR(VLOOKUP($D26,Oasises!$C:$X,16,0),"")</f>
        <v/>
      </c>
      <c r="Z26" s="99" t="str">
        <f>IFERROR(VLOOKUP($D26,Oasises!$C:$X,17,0),"")</f>
        <v/>
      </c>
      <c r="AA26" s="99" t="str">
        <f>IFERROR(VLOOKUP($D26,Oasises!$C:$X,18,0),"")</f>
        <v/>
      </c>
      <c r="AB26" s="99" t="str">
        <f>IFERROR(VLOOKUP($D26,Oasises!$C:$X,19,0),"")</f>
        <v/>
      </c>
      <c r="AC26" s="99" t="str">
        <f>IFERROR(VLOOKUP($D26,Oasises!$C:$X,20,0),"")</f>
        <v/>
      </c>
      <c r="AD26" s="99" t="str">
        <f>IFERROR(VLOOKUP($D26,Oasises!$C:$X,21,0),"")</f>
        <v/>
      </c>
      <c r="AE26" s="129" t="str">
        <f>IFERROR(VLOOKUP($D26,Oasises!$C:$X,22,0),"")</f>
        <v/>
      </c>
      <c r="AF26" s="124" t="str">
        <f>IFERROR(V26*other!F$2+W26*other!F$3+X26*other!F$4+$Y26*other!F$5+$Z26*other!F$6+$AA26*other!F$7+$AB26*other!F$8+$AC26*other!F$9+$AD26*other!F$10+$AE26*other!F$11,"")</f>
        <v/>
      </c>
      <c r="AG26" s="100" t="str">
        <f>IFERROR($V26*other!G$2+$W26*other!G$3+$X26*other!G$4+$Y26*other!G$5+$Z26*other!G$6+$AA26*other!G$7+$AB26*other!G$8+$AC26*other!G$9+$AD26*other!G$10+$AE26*other!G$11,"")</f>
        <v/>
      </c>
      <c r="AH26" s="113" t="str">
        <f t="shared" si="1"/>
        <v/>
      </c>
      <c r="AI26" s="120" t="str">
        <f t="shared" si="2"/>
        <v/>
      </c>
    </row>
    <row r="27" spans="2:35" x14ac:dyDescent="0.25">
      <c r="B27" s="1"/>
      <c r="C27" s="2"/>
      <c r="D27" s="99"/>
      <c r="E27" s="99"/>
      <c r="F27" s="99"/>
      <c r="G27" s="99"/>
      <c r="H27" s="115"/>
      <c r="I27" s="99"/>
      <c r="J27" s="115"/>
      <c r="K27" s="99"/>
      <c r="L27" s="115"/>
      <c r="M27" s="99"/>
      <c r="N27" s="99" t="str">
        <f>IFERROR(VLOOKUP($D27,Oasises!$C:$X,12,0),"")</f>
        <v/>
      </c>
      <c r="O27" s="145">
        <f>MAX(IFERROR(60/VLOOKUP(H27,Troops!$D:$H,5,0)*N27,0),IFERROR(60/VLOOKUP(J27,Troops!$D:$H,5,0)*N27,0),IFERROR(60/VLOOKUP(L27,Troops!$D:$H,5,0)*N27,0))</f>
        <v>0</v>
      </c>
      <c r="P27" s="2" t="str">
        <f>IFERROR(VLOOKUP(D27,Reports!C:E,3,0),"")</f>
        <v/>
      </c>
      <c r="Q27" s="146" t="str">
        <f t="shared" si="0"/>
        <v/>
      </c>
      <c r="R27" s="2" t="str">
        <f>IFERROR(VLOOKUP(B27,'Rally Point'!A:B,2,0),"")</f>
        <v/>
      </c>
      <c r="S27" s="2" t="str">
        <f>IFERROR(VLOOKUP(B27,'Rally Point'!C:D,2,0),"")</f>
        <v/>
      </c>
      <c r="T27" s="2" t="str">
        <f>IFERROR(VLOOKUP(D27,Reports!C:F,4,0),"")</f>
        <v/>
      </c>
      <c r="U27" s="147" t="str">
        <f>IFERROR(VLOOKUP(D27,Reports!C:D,2,0),"")</f>
        <v/>
      </c>
      <c r="V27" s="128" t="str">
        <f>IFERROR(VLOOKUP($D27,Oasises!$C:$X,13,0),"")</f>
        <v/>
      </c>
      <c r="W27" s="99" t="str">
        <f>IFERROR(VLOOKUP($D27,Oasises!$C:$X,14,0),"")</f>
        <v/>
      </c>
      <c r="X27" s="99" t="str">
        <f>IFERROR(VLOOKUP($D27,Oasises!$C:$X,15,0),"")</f>
        <v/>
      </c>
      <c r="Y27" s="99" t="str">
        <f>IFERROR(VLOOKUP($D27,Oasises!$C:$X,16,0),"")</f>
        <v/>
      </c>
      <c r="Z27" s="99" t="str">
        <f>IFERROR(VLOOKUP($D27,Oasises!$C:$X,17,0),"")</f>
        <v/>
      </c>
      <c r="AA27" s="99" t="str">
        <f>IFERROR(VLOOKUP($D27,Oasises!$C:$X,18,0),"")</f>
        <v/>
      </c>
      <c r="AB27" s="99" t="str">
        <f>IFERROR(VLOOKUP($D27,Oasises!$C:$X,19,0),"")</f>
        <v/>
      </c>
      <c r="AC27" s="99" t="str">
        <f>IFERROR(VLOOKUP($D27,Oasises!$C:$X,20,0),"")</f>
        <v/>
      </c>
      <c r="AD27" s="99" t="str">
        <f>IFERROR(VLOOKUP($D27,Oasises!$C:$X,21,0),"")</f>
        <v/>
      </c>
      <c r="AE27" s="129" t="str">
        <f>IFERROR(VLOOKUP($D27,Oasises!$C:$X,22,0),"")</f>
        <v/>
      </c>
      <c r="AF27" s="124" t="str">
        <f>IFERROR(V27*other!F$2+W27*other!F$3+X27*other!F$4+$Y27*other!F$5+$Z27*other!F$6+$AA27*other!F$7+$AB27*other!F$8+$AC27*other!F$9+$AD27*other!F$10+$AE27*other!F$11,"")</f>
        <v/>
      </c>
      <c r="AG27" s="100" t="str">
        <f>IFERROR($V27*other!G$2+$W27*other!G$3+$X27*other!G$4+$Y27*other!G$5+$Z27*other!G$6+$AA27*other!G$7+$AB27*other!G$8+$AC27*other!G$9+$AD27*other!G$10+$AE27*other!G$11,"")</f>
        <v/>
      </c>
      <c r="AH27" s="113" t="str">
        <f t="shared" si="1"/>
        <v/>
      </c>
      <c r="AI27" s="120" t="str">
        <f t="shared" si="2"/>
        <v/>
      </c>
    </row>
    <row r="28" spans="2:35" x14ac:dyDescent="0.25">
      <c r="B28" s="1"/>
      <c r="C28" s="2"/>
      <c r="D28" s="99"/>
      <c r="E28" s="99"/>
      <c r="F28" s="99"/>
      <c r="G28" s="99"/>
      <c r="H28" s="115"/>
      <c r="I28" s="99"/>
      <c r="J28" s="115"/>
      <c r="K28" s="99"/>
      <c r="L28" s="115"/>
      <c r="M28" s="99"/>
      <c r="N28" s="99" t="str">
        <f>IFERROR(VLOOKUP($D28,Oasises!$C:$X,12,0),"")</f>
        <v/>
      </c>
      <c r="O28" s="145">
        <f>MAX(IFERROR(60/VLOOKUP(H28,Troops!$D:$H,5,0)*N28,0),IFERROR(60/VLOOKUP(J28,Troops!$D:$H,5,0)*N28,0),IFERROR(60/VLOOKUP(L28,Troops!$D:$H,5,0)*N28,0))</f>
        <v>0</v>
      </c>
      <c r="P28" s="2" t="str">
        <f>IFERROR(VLOOKUP(D28,Reports!C:E,3,0),"")</f>
        <v/>
      </c>
      <c r="Q28" s="146" t="str">
        <f t="shared" si="0"/>
        <v/>
      </c>
      <c r="R28" s="2" t="str">
        <f>IFERROR(VLOOKUP(B28,'Rally Point'!A:B,2,0),"")</f>
        <v/>
      </c>
      <c r="S28" s="2" t="str">
        <f>IFERROR(VLOOKUP(B28,'Rally Point'!C:D,2,0),"")</f>
        <v/>
      </c>
      <c r="T28" s="2" t="str">
        <f>IFERROR(VLOOKUP(D28,Reports!C:F,4,0),"")</f>
        <v/>
      </c>
      <c r="U28" s="147" t="str">
        <f>IFERROR(VLOOKUP(D28,Reports!C:D,2,0),"")</f>
        <v/>
      </c>
      <c r="V28" s="128" t="str">
        <f>IFERROR(VLOOKUP($D28,Oasises!$C:$X,13,0),"")</f>
        <v/>
      </c>
      <c r="W28" s="99" t="str">
        <f>IFERROR(VLOOKUP($D28,Oasises!$C:$X,14,0),"")</f>
        <v/>
      </c>
      <c r="X28" s="99" t="str">
        <f>IFERROR(VLOOKUP($D28,Oasises!$C:$X,15,0),"")</f>
        <v/>
      </c>
      <c r="Y28" s="99" t="str">
        <f>IFERROR(VLOOKUP($D28,Oasises!$C:$X,16,0),"")</f>
        <v/>
      </c>
      <c r="Z28" s="99" t="str">
        <f>IFERROR(VLOOKUP($D28,Oasises!$C:$X,17,0),"")</f>
        <v/>
      </c>
      <c r="AA28" s="99" t="str">
        <f>IFERROR(VLOOKUP($D28,Oasises!$C:$X,18,0),"")</f>
        <v/>
      </c>
      <c r="AB28" s="99" t="str">
        <f>IFERROR(VLOOKUP($D28,Oasises!$C:$X,19,0),"")</f>
        <v/>
      </c>
      <c r="AC28" s="99" t="str">
        <f>IFERROR(VLOOKUP($D28,Oasises!$C:$X,20,0),"")</f>
        <v/>
      </c>
      <c r="AD28" s="99" t="str">
        <f>IFERROR(VLOOKUP($D28,Oasises!$C:$X,21,0),"")</f>
        <v/>
      </c>
      <c r="AE28" s="129" t="str">
        <f>IFERROR(VLOOKUP($D28,Oasises!$C:$X,22,0),"")</f>
        <v/>
      </c>
      <c r="AF28" s="124" t="str">
        <f>IFERROR(V28*other!F$2+W28*other!F$3+X28*other!F$4+$Y28*other!F$5+$Z28*other!F$6+$AA28*other!F$7+$AB28*other!F$8+$AC28*other!F$9+$AD28*other!F$10+$AE28*other!F$11,"")</f>
        <v/>
      </c>
      <c r="AG28" s="100" t="str">
        <f>IFERROR($V28*other!G$2+$W28*other!G$3+$X28*other!G$4+$Y28*other!G$5+$Z28*other!G$6+$AA28*other!G$7+$AB28*other!G$8+$AC28*other!G$9+$AD28*other!G$10+$AE28*other!G$11,"")</f>
        <v/>
      </c>
      <c r="AH28" s="113" t="str">
        <f t="shared" si="1"/>
        <v/>
      </c>
      <c r="AI28" s="120" t="str">
        <f t="shared" si="2"/>
        <v/>
      </c>
    </row>
    <row r="29" spans="2:35" x14ac:dyDescent="0.25">
      <c r="B29" s="1"/>
      <c r="C29" s="2"/>
      <c r="D29" s="99"/>
      <c r="E29" s="99"/>
      <c r="F29" s="99"/>
      <c r="G29" s="99"/>
      <c r="H29" s="115"/>
      <c r="I29" s="99"/>
      <c r="J29" s="115"/>
      <c r="K29" s="99"/>
      <c r="L29" s="115"/>
      <c r="M29" s="99"/>
      <c r="N29" s="99" t="str">
        <f>IFERROR(VLOOKUP($D29,Oasises!$C:$X,12,0),"")</f>
        <v/>
      </c>
      <c r="O29" s="145">
        <f>MAX(IFERROR(60/VLOOKUP(H29,Troops!$D:$H,5,0)*N29,0),IFERROR(60/VLOOKUP(J29,Troops!$D:$H,5,0)*N29,0),IFERROR(60/VLOOKUP(L29,Troops!$D:$H,5,0)*N29,0))</f>
        <v>0</v>
      </c>
      <c r="P29" s="2" t="str">
        <f>IFERROR(VLOOKUP(D29,Reports!C:E,3,0),"")</f>
        <v/>
      </c>
      <c r="Q29" s="146" t="str">
        <f t="shared" si="0"/>
        <v/>
      </c>
      <c r="R29" s="2" t="str">
        <f>IFERROR(VLOOKUP(B29,'Rally Point'!A:B,2,0),"")</f>
        <v/>
      </c>
      <c r="S29" s="2" t="str">
        <f>IFERROR(VLOOKUP(B29,'Rally Point'!C:D,2,0),"")</f>
        <v/>
      </c>
      <c r="T29" s="2" t="str">
        <f>IFERROR(VLOOKUP(D29,Reports!C:F,4,0),"")</f>
        <v/>
      </c>
      <c r="U29" s="147" t="str">
        <f>IFERROR(VLOOKUP(D29,Reports!C:D,2,0),"")</f>
        <v/>
      </c>
      <c r="V29" s="128" t="str">
        <f>IFERROR(VLOOKUP($D29,Oasises!$C:$X,13,0),"")</f>
        <v/>
      </c>
      <c r="W29" s="99" t="str">
        <f>IFERROR(VLOOKUP($D29,Oasises!$C:$X,14,0),"")</f>
        <v/>
      </c>
      <c r="X29" s="99" t="str">
        <f>IFERROR(VLOOKUP($D29,Oasises!$C:$X,15,0),"")</f>
        <v/>
      </c>
      <c r="Y29" s="99" t="str">
        <f>IFERROR(VLOOKUP($D29,Oasises!$C:$X,16,0),"")</f>
        <v/>
      </c>
      <c r="Z29" s="99" t="str">
        <f>IFERROR(VLOOKUP($D29,Oasises!$C:$X,17,0),"")</f>
        <v/>
      </c>
      <c r="AA29" s="99" t="str">
        <f>IFERROR(VLOOKUP($D29,Oasises!$C:$X,18,0),"")</f>
        <v/>
      </c>
      <c r="AB29" s="99" t="str">
        <f>IFERROR(VLOOKUP($D29,Oasises!$C:$X,19,0),"")</f>
        <v/>
      </c>
      <c r="AC29" s="99" t="str">
        <f>IFERROR(VLOOKUP($D29,Oasises!$C:$X,20,0),"")</f>
        <v/>
      </c>
      <c r="AD29" s="99" t="str">
        <f>IFERROR(VLOOKUP($D29,Oasises!$C:$X,21,0),"")</f>
        <v/>
      </c>
      <c r="AE29" s="129" t="str">
        <f>IFERROR(VLOOKUP($D29,Oasises!$C:$X,22,0),"")</f>
        <v/>
      </c>
      <c r="AF29" s="124" t="str">
        <f>IFERROR(V29*other!F$2+W29*other!F$3+X29*other!F$4+$Y29*other!F$5+$Z29*other!F$6+$AA29*other!F$7+$AB29*other!F$8+$AC29*other!F$9+$AD29*other!F$10+$AE29*other!F$11,"")</f>
        <v/>
      </c>
      <c r="AG29" s="100" t="str">
        <f>IFERROR($V29*other!G$2+$W29*other!G$3+$X29*other!G$4+$Y29*other!G$5+$Z29*other!G$6+$AA29*other!G$7+$AB29*other!G$8+$AC29*other!G$9+$AD29*other!G$10+$AE29*other!G$11,"")</f>
        <v/>
      </c>
      <c r="AH29" s="113" t="str">
        <f t="shared" si="1"/>
        <v/>
      </c>
      <c r="AI29" s="120" t="str">
        <f t="shared" si="2"/>
        <v/>
      </c>
    </row>
    <row r="30" spans="2:35" x14ac:dyDescent="0.25">
      <c r="B30" s="1"/>
      <c r="C30" s="2"/>
      <c r="D30" s="99"/>
      <c r="E30" s="99"/>
      <c r="F30" s="99"/>
      <c r="G30" s="99"/>
      <c r="H30" s="115"/>
      <c r="I30" s="99"/>
      <c r="J30" s="115"/>
      <c r="K30" s="99"/>
      <c r="L30" s="115"/>
      <c r="M30" s="99"/>
      <c r="N30" s="99" t="str">
        <f>IFERROR(VLOOKUP($D30,Oasises!$C:$X,12,0),"")</f>
        <v/>
      </c>
      <c r="O30" s="145">
        <f>MAX(IFERROR(60/VLOOKUP(H30,Troops!$D:$H,5,0)*N30,0),IFERROR(60/VLOOKUP(J30,Troops!$D:$H,5,0)*N30,0),IFERROR(60/VLOOKUP(L30,Troops!$D:$H,5,0)*N30,0))</f>
        <v>0</v>
      </c>
      <c r="P30" s="2" t="str">
        <f>IFERROR(VLOOKUP(D30,Reports!C:E,3,0),"")</f>
        <v/>
      </c>
      <c r="Q30" s="146" t="str">
        <f t="shared" si="0"/>
        <v/>
      </c>
      <c r="R30" s="2" t="str">
        <f>IFERROR(VLOOKUP(B30,'Rally Point'!A:B,2,0),"")</f>
        <v/>
      </c>
      <c r="S30" s="2" t="str">
        <f>IFERROR(VLOOKUP(B30,'Rally Point'!C:D,2,0),"")</f>
        <v/>
      </c>
      <c r="T30" s="2" t="str">
        <f>IFERROR(VLOOKUP(D30,Reports!C:F,4,0),"")</f>
        <v/>
      </c>
      <c r="U30" s="147" t="str">
        <f>IFERROR(VLOOKUP(D30,Reports!C:D,2,0),"")</f>
        <v/>
      </c>
      <c r="V30" s="128" t="str">
        <f>IFERROR(VLOOKUP($D30,Oasises!$C:$X,13,0),"")</f>
        <v/>
      </c>
      <c r="W30" s="99" t="str">
        <f>IFERROR(VLOOKUP($D30,Oasises!$C:$X,14,0),"")</f>
        <v/>
      </c>
      <c r="X30" s="99" t="str">
        <f>IFERROR(VLOOKUP($D30,Oasises!$C:$X,15,0),"")</f>
        <v/>
      </c>
      <c r="Y30" s="99" t="str">
        <f>IFERROR(VLOOKUP($D30,Oasises!$C:$X,16,0),"")</f>
        <v/>
      </c>
      <c r="Z30" s="99" t="str">
        <f>IFERROR(VLOOKUP($D30,Oasises!$C:$X,17,0),"")</f>
        <v/>
      </c>
      <c r="AA30" s="99" t="str">
        <f>IFERROR(VLOOKUP($D30,Oasises!$C:$X,18,0),"")</f>
        <v/>
      </c>
      <c r="AB30" s="99" t="str">
        <f>IFERROR(VLOOKUP($D30,Oasises!$C:$X,19,0),"")</f>
        <v/>
      </c>
      <c r="AC30" s="99" t="str">
        <f>IFERROR(VLOOKUP($D30,Oasises!$C:$X,20,0),"")</f>
        <v/>
      </c>
      <c r="AD30" s="99" t="str">
        <f>IFERROR(VLOOKUP($D30,Oasises!$C:$X,21,0),"")</f>
        <v/>
      </c>
      <c r="AE30" s="129" t="str">
        <f>IFERROR(VLOOKUP($D30,Oasises!$C:$X,22,0),"")</f>
        <v/>
      </c>
      <c r="AF30" s="124" t="str">
        <f>IFERROR(V30*other!F$2+W30*other!F$3+X30*other!F$4+$Y30*other!F$5+$Z30*other!F$6+$AA30*other!F$7+$AB30*other!F$8+$AC30*other!F$9+$AD30*other!F$10+$AE30*other!F$11,"")</f>
        <v/>
      </c>
      <c r="AG30" s="100" t="str">
        <f>IFERROR($V30*other!G$2+$W30*other!G$3+$X30*other!G$4+$Y30*other!G$5+$Z30*other!G$6+$AA30*other!G$7+$AB30*other!G$8+$AC30*other!G$9+$AD30*other!G$10+$AE30*other!G$11,"")</f>
        <v/>
      </c>
      <c r="AH30" s="113" t="str">
        <f t="shared" si="1"/>
        <v/>
      </c>
      <c r="AI30" s="120" t="str">
        <f t="shared" si="2"/>
        <v/>
      </c>
    </row>
    <row r="31" spans="2:35" x14ac:dyDescent="0.25">
      <c r="B31" s="1"/>
      <c r="C31" s="2"/>
      <c r="D31" s="99"/>
      <c r="E31" s="99"/>
      <c r="F31" s="99"/>
      <c r="G31" s="99"/>
      <c r="H31" s="115"/>
      <c r="I31" s="99"/>
      <c r="J31" s="115"/>
      <c r="K31" s="99"/>
      <c r="L31" s="115"/>
      <c r="M31" s="99"/>
      <c r="N31" s="99" t="str">
        <f>IFERROR(VLOOKUP($D31,Oasises!$C:$X,12,0),"")</f>
        <v/>
      </c>
      <c r="O31" s="145">
        <f>MAX(IFERROR(60/VLOOKUP(H31,Troops!$D:$H,5,0)*N31,0),IFERROR(60/VLOOKUP(J31,Troops!$D:$H,5,0)*N31,0),IFERROR(60/VLOOKUP(L31,Troops!$D:$H,5,0)*N31,0))</f>
        <v>0</v>
      </c>
      <c r="P31" s="2" t="str">
        <f>IFERROR(VLOOKUP(D31,Reports!C:E,3,0),"")</f>
        <v/>
      </c>
      <c r="Q31" s="146" t="str">
        <f t="shared" si="0"/>
        <v/>
      </c>
      <c r="R31" s="2" t="str">
        <f>IFERROR(VLOOKUP(B31,'Rally Point'!A:B,2,0),"")</f>
        <v/>
      </c>
      <c r="S31" s="2" t="str">
        <f>IFERROR(VLOOKUP(B31,'Rally Point'!C:D,2,0),"")</f>
        <v/>
      </c>
      <c r="T31" s="2" t="str">
        <f>IFERROR(VLOOKUP(D31,Reports!C:F,4,0),"")</f>
        <v/>
      </c>
      <c r="U31" s="147" t="str">
        <f>IFERROR(VLOOKUP(D31,Reports!C:D,2,0),"")</f>
        <v/>
      </c>
      <c r="V31" s="128" t="str">
        <f>IFERROR(VLOOKUP($D31,Oasises!$C:$X,13,0),"")</f>
        <v/>
      </c>
      <c r="W31" s="99" t="str">
        <f>IFERROR(VLOOKUP($D31,Oasises!$C:$X,14,0),"")</f>
        <v/>
      </c>
      <c r="X31" s="99" t="str">
        <f>IFERROR(VLOOKUP($D31,Oasises!$C:$X,15,0),"")</f>
        <v/>
      </c>
      <c r="Y31" s="99" t="str">
        <f>IFERROR(VLOOKUP($D31,Oasises!$C:$X,16,0),"")</f>
        <v/>
      </c>
      <c r="Z31" s="99" t="str">
        <f>IFERROR(VLOOKUP($D31,Oasises!$C:$X,17,0),"")</f>
        <v/>
      </c>
      <c r="AA31" s="99" t="str">
        <f>IFERROR(VLOOKUP($D31,Oasises!$C:$X,18,0),"")</f>
        <v/>
      </c>
      <c r="AB31" s="99" t="str">
        <f>IFERROR(VLOOKUP($D31,Oasises!$C:$X,19,0),"")</f>
        <v/>
      </c>
      <c r="AC31" s="99" t="str">
        <f>IFERROR(VLOOKUP($D31,Oasises!$C:$X,20,0),"")</f>
        <v/>
      </c>
      <c r="AD31" s="99" t="str">
        <f>IFERROR(VLOOKUP($D31,Oasises!$C:$X,21,0),"")</f>
        <v/>
      </c>
      <c r="AE31" s="129" t="str">
        <f>IFERROR(VLOOKUP($D31,Oasises!$C:$X,22,0),"")</f>
        <v/>
      </c>
      <c r="AF31" s="124" t="str">
        <f>IFERROR(V31*other!F$2+W31*other!F$3+X31*other!F$4+$Y31*other!F$5+$Z31*other!F$6+$AA31*other!F$7+$AB31*other!F$8+$AC31*other!F$9+$AD31*other!F$10+$AE31*other!F$11,"")</f>
        <v/>
      </c>
      <c r="AG31" s="100" t="str">
        <f>IFERROR($V31*other!G$2+$W31*other!G$3+$X31*other!G$4+$Y31*other!G$5+$Z31*other!G$6+$AA31*other!G$7+$AB31*other!G$8+$AC31*other!G$9+$AD31*other!G$10+$AE31*other!G$11,"")</f>
        <v/>
      </c>
      <c r="AH31" s="113" t="str">
        <f t="shared" si="1"/>
        <v/>
      </c>
      <c r="AI31" s="120" t="str">
        <f t="shared" si="2"/>
        <v/>
      </c>
    </row>
    <row r="32" spans="2:35" x14ac:dyDescent="0.25">
      <c r="B32" s="1"/>
      <c r="C32" s="2"/>
      <c r="D32" s="99"/>
      <c r="E32" s="99"/>
      <c r="F32" s="99"/>
      <c r="G32" s="99"/>
      <c r="H32" s="115"/>
      <c r="I32" s="99"/>
      <c r="J32" s="115"/>
      <c r="K32" s="99"/>
      <c r="L32" s="115"/>
      <c r="M32" s="99"/>
      <c r="N32" s="99" t="str">
        <f>IFERROR(VLOOKUP($D32,Oasises!$C:$X,12,0),"")</f>
        <v/>
      </c>
      <c r="O32" s="145">
        <f>MAX(IFERROR(60/VLOOKUP(H32,Troops!$D:$H,5,0)*N32,0),IFERROR(60/VLOOKUP(J32,Troops!$D:$H,5,0)*N32,0),IFERROR(60/VLOOKUP(L32,Troops!$D:$H,5,0)*N32,0))</f>
        <v>0</v>
      </c>
      <c r="P32" s="2" t="str">
        <f>IFERROR(VLOOKUP(D32,Reports!C:E,3,0),"")</f>
        <v/>
      </c>
      <c r="Q32" s="146" t="str">
        <f t="shared" si="0"/>
        <v/>
      </c>
      <c r="R32" s="2" t="str">
        <f>IFERROR(VLOOKUP(B32,'Rally Point'!A:B,2,0),"")</f>
        <v/>
      </c>
      <c r="S32" s="2" t="str">
        <f>IFERROR(VLOOKUP(B32,'Rally Point'!C:D,2,0),"")</f>
        <v/>
      </c>
      <c r="T32" s="2" t="str">
        <f>IFERROR(VLOOKUP(D32,Reports!C:F,4,0),"")</f>
        <v/>
      </c>
      <c r="U32" s="147" t="str">
        <f>IFERROR(VLOOKUP(D32,Reports!C:D,2,0),"")</f>
        <v/>
      </c>
      <c r="V32" s="128" t="str">
        <f>IFERROR(VLOOKUP($D32,Oasises!$C:$X,13,0),"")</f>
        <v/>
      </c>
      <c r="W32" s="99" t="str">
        <f>IFERROR(VLOOKUP($D32,Oasises!$C:$X,14,0),"")</f>
        <v/>
      </c>
      <c r="X32" s="99" t="str">
        <f>IFERROR(VLOOKUP($D32,Oasises!$C:$X,15,0),"")</f>
        <v/>
      </c>
      <c r="Y32" s="99" t="str">
        <f>IFERROR(VLOOKUP($D32,Oasises!$C:$X,16,0),"")</f>
        <v/>
      </c>
      <c r="Z32" s="99" t="str">
        <f>IFERROR(VLOOKUP($D32,Oasises!$C:$X,17,0),"")</f>
        <v/>
      </c>
      <c r="AA32" s="99" t="str">
        <f>IFERROR(VLOOKUP($D32,Oasises!$C:$X,18,0),"")</f>
        <v/>
      </c>
      <c r="AB32" s="99" t="str">
        <f>IFERROR(VLOOKUP($D32,Oasises!$C:$X,19,0),"")</f>
        <v/>
      </c>
      <c r="AC32" s="99" t="str">
        <f>IFERROR(VLOOKUP($D32,Oasises!$C:$X,20,0),"")</f>
        <v/>
      </c>
      <c r="AD32" s="99" t="str">
        <f>IFERROR(VLOOKUP($D32,Oasises!$C:$X,21,0),"")</f>
        <v/>
      </c>
      <c r="AE32" s="129" t="str">
        <f>IFERROR(VLOOKUP($D32,Oasises!$C:$X,22,0),"")</f>
        <v/>
      </c>
      <c r="AF32" s="124" t="str">
        <f>IFERROR(V32*other!F$2+W32*other!F$3+X32*other!F$4+$Y32*other!F$5+$Z32*other!F$6+$AA32*other!F$7+$AB32*other!F$8+$AC32*other!F$9+$AD32*other!F$10+$AE32*other!F$11,"")</f>
        <v/>
      </c>
      <c r="AG32" s="100" t="str">
        <f>IFERROR($V32*other!G$2+$W32*other!G$3+$X32*other!G$4+$Y32*other!G$5+$Z32*other!G$6+$AA32*other!G$7+$AB32*other!G$8+$AC32*other!G$9+$AD32*other!G$10+$AE32*other!G$11,"")</f>
        <v/>
      </c>
      <c r="AH32" s="113" t="str">
        <f t="shared" si="1"/>
        <v/>
      </c>
      <c r="AI32" s="120" t="str">
        <f t="shared" si="2"/>
        <v/>
      </c>
    </row>
    <row r="33" spans="2:35" x14ac:dyDescent="0.25">
      <c r="B33" s="1"/>
      <c r="C33" s="2"/>
      <c r="D33" s="99"/>
      <c r="E33" s="99"/>
      <c r="F33" s="99"/>
      <c r="G33" s="99"/>
      <c r="H33" s="115"/>
      <c r="I33" s="99"/>
      <c r="J33" s="115"/>
      <c r="K33" s="99"/>
      <c r="L33" s="115"/>
      <c r="M33" s="99"/>
      <c r="N33" s="99" t="str">
        <f>IFERROR(VLOOKUP($D33,Oasises!$C:$X,12,0),"")</f>
        <v/>
      </c>
      <c r="O33" s="145">
        <f>MAX(IFERROR(60/VLOOKUP(H33,Troops!$D:$H,5,0)*N33,0),IFERROR(60/VLOOKUP(J33,Troops!$D:$H,5,0)*N33,0),IFERROR(60/VLOOKUP(L33,Troops!$D:$H,5,0)*N33,0))</f>
        <v>0</v>
      </c>
      <c r="P33" s="2" t="str">
        <f>IFERROR(VLOOKUP(D33,Reports!C:E,3,0),"")</f>
        <v/>
      </c>
      <c r="Q33" s="146" t="str">
        <f t="shared" si="0"/>
        <v/>
      </c>
      <c r="R33" s="2" t="str">
        <f>IFERROR(VLOOKUP(B33,'Rally Point'!A:B,2,0),"")</f>
        <v/>
      </c>
      <c r="S33" s="2" t="str">
        <f>IFERROR(VLOOKUP(B33,'Rally Point'!C:D,2,0),"")</f>
        <v/>
      </c>
      <c r="T33" s="2" t="str">
        <f>IFERROR(VLOOKUP(D33,Reports!C:F,4,0),"")</f>
        <v/>
      </c>
      <c r="U33" s="147" t="str">
        <f>IFERROR(VLOOKUP(D33,Reports!C:D,2,0),"")</f>
        <v/>
      </c>
      <c r="V33" s="128" t="str">
        <f>IFERROR(VLOOKUP($D33,Oasises!$C:$X,13,0),"")</f>
        <v/>
      </c>
      <c r="W33" s="99" t="str">
        <f>IFERROR(VLOOKUP($D33,Oasises!$C:$X,14,0),"")</f>
        <v/>
      </c>
      <c r="X33" s="99" t="str">
        <f>IFERROR(VLOOKUP($D33,Oasises!$C:$X,15,0),"")</f>
        <v/>
      </c>
      <c r="Y33" s="99" t="str">
        <f>IFERROR(VLOOKUP($D33,Oasises!$C:$X,16,0),"")</f>
        <v/>
      </c>
      <c r="Z33" s="99" t="str">
        <f>IFERROR(VLOOKUP($D33,Oasises!$C:$X,17,0),"")</f>
        <v/>
      </c>
      <c r="AA33" s="99" t="str">
        <f>IFERROR(VLOOKUP($D33,Oasises!$C:$X,18,0),"")</f>
        <v/>
      </c>
      <c r="AB33" s="99" t="str">
        <f>IFERROR(VLOOKUP($D33,Oasises!$C:$X,19,0),"")</f>
        <v/>
      </c>
      <c r="AC33" s="99" t="str">
        <f>IFERROR(VLOOKUP($D33,Oasises!$C:$X,20,0),"")</f>
        <v/>
      </c>
      <c r="AD33" s="99" t="str">
        <f>IFERROR(VLOOKUP($D33,Oasises!$C:$X,21,0),"")</f>
        <v/>
      </c>
      <c r="AE33" s="129" t="str">
        <f>IFERROR(VLOOKUP($D33,Oasises!$C:$X,22,0),"")</f>
        <v/>
      </c>
      <c r="AF33" s="124" t="str">
        <f>IFERROR(V33*other!F$2+W33*other!F$3+X33*other!F$4+$Y33*other!F$5+$Z33*other!F$6+$AA33*other!F$7+$AB33*other!F$8+$AC33*other!F$9+$AD33*other!F$10+$AE33*other!F$11,"")</f>
        <v/>
      </c>
      <c r="AG33" s="100" t="str">
        <f>IFERROR($V33*other!G$2+$W33*other!G$3+$X33*other!G$4+$Y33*other!G$5+$Z33*other!G$6+$AA33*other!G$7+$AB33*other!G$8+$AC33*other!G$9+$AD33*other!G$10+$AE33*other!G$11,"")</f>
        <v/>
      </c>
      <c r="AH33" s="113" t="str">
        <f t="shared" si="1"/>
        <v/>
      </c>
      <c r="AI33" s="120" t="str">
        <f t="shared" si="2"/>
        <v/>
      </c>
    </row>
    <row r="34" spans="2:35" x14ac:dyDescent="0.25">
      <c r="B34" s="1"/>
      <c r="C34" s="2"/>
      <c r="D34" s="99"/>
      <c r="E34" s="99"/>
      <c r="F34" s="99"/>
      <c r="G34" s="99"/>
      <c r="H34" s="115"/>
      <c r="I34" s="99"/>
      <c r="J34" s="115"/>
      <c r="K34" s="99"/>
      <c r="L34" s="115"/>
      <c r="M34" s="99"/>
      <c r="N34" s="99" t="str">
        <f>IFERROR(VLOOKUP($D34,Oasises!$C:$X,12,0),"")</f>
        <v/>
      </c>
      <c r="O34" s="145">
        <f>MAX(IFERROR(60/VLOOKUP(H34,Troops!$D:$H,5,0)*N34,0),IFERROR(60/VLOOKUP(J34,Troops!$D:$H,5,0)*N34,0),IFERROR(60/VLOOKUP(L34,Troops!$D:$H,5,0)*N34,0))</f>
        <v>0</v>
      </c>
      <c r="P34" s="2" t="str">
        <f>IFERROR(VLOOKUP(D34,Reports!C:E,3,0),"")</f>
        <v/>
      </c>
      <c r="Q34" s="146" t="str">
        <f t="shared" si="0"/>
        <v/>
      </c>
      <c r="R34" s="2" t="str">
        <f>IFERROR(VLOOKUP(B34,'Rally Point'!A:B,2,0),"")</f>
        <v/>
      </c>
      <c r="S34" s="2" t="str">
        <f>IFERROR(VLOOKUP(B34,'Rally Point'!C:D,2,0),"")</f>
        <v/>
      </c>
      <c r="T34" s="2" t="str">
        <f>IFERROR(VLOOKUP(D34,Reports!C:F,4,0),"")</f>
        <v/>
      </c>
      <c r="U34" s="147" t="str">
        <f>IFERROR(VLOOKUP(D34,Reports!C:D,2,0),"")</f>
        <v/>
      </c>
      <c r="V34" s="128" t="str">
        <f>IFERROR(VLOOKUP($D34,Oasises!$C:$X,13,0),"")</f>
        <v/>
      </c>
      <c r="W34" s="99" t="str">
        <f>IFERROR(VLOOKUP($D34,Oasises!$C:$X,14,0),"")</f>
        <v/>
      </c>
      <c r="X34" s="99" t="str">
        <f>IFERROR(VLOOKUP($D34,Oasises!$C:$X,15,0),"")</f>
        <v/>
      </c>
      <c r="Y34" s="99" t="str">
        <f>IFERROR(VLOOKUP($D34,Oasises!$C:$X,16,0),"")</f>
        <v/>
      </c>
      <c r="Z34" s="99" t="str">
        <f>IFERROR(VLOOKUP($D34,Oasises!$C:$X,17,0),"")</f>
        <v/>
      </c>
      <c r="AA34" s="99" t="str">
        <f>IFERROR(VLOOKUP($D34,Oasises!$C:$X,18,0),"")</f>
        <v/>
      </c>
      <c r="AB34" s="99" t="str">
        <f>IFERROR(VLOOKUP($D34,Oasises!$C:$X,19,0),"")</f>
        <v/>
      </c>
      <c r="AC34" s="99" t="str">
        <f>IFERROR(VLOOKUP($D34,Oasises!$C:$X,20,0),"")</f>
        <v/>
      </c>
      <c r="AD34" s="99" t="str">
        <f>IFERROR(VLOOKUP($D34,Oasises!$C:$X,21,0),"")</f>
        <v/>
      </c>
      <c r="AE34" s="129" t="str">
        <f>IFERROR(VLOOKUP($D34,Oasises!$C:$X,22,0),"")</f>
        <v/>
      </c>
      <c r="AF34" s="124" t="str">
        <f>IFERROR(V34*other!F$2+W34*other!F$3+X34*other!F$4+$Y34*other!F$5+$Z34*other!F$6+$AA34*other!F$7+$AB34*other!F$8+$AC34*other!F$9+$AD34*other!F$10+$AE34*other!F$11,"")</f>
        <v/>
      </c>
      <c r="AG34" s="100" t="str">
        <f>IFERROR($V34*other!G$2+$W34*other!G$3+$X34*other!G$4+$Y34*other!G$5+$Z34*other!G$6+$AA34*other!G$7+$AB34*other!G$8+$AC34*other!G$9+$AD34*other!G$10+$AE34*other!G$11,"")</f>
        <v/>
      </c>
      <c r="AH34" s="113" t="str">
        <f t="shared" si="1"/>
        <v/>
      </c>
      <c r="AI34" s="120" t="str">
        <f t="shared" si="2"/>
        <v/>
      </c>
    </row>
    <row r="35" spans="2:35" x14ac:dyDescent="0.25">
      <c r="B35" s="1"/>
      <c r="C35" s="2"/>
      <c r="D35" s="99"/>
      <c r="E35" s="99"/>
      <c r="F35" s="99"/>
      <c r="G35" s="99"/>
      <c r="H35" s="115"/>
      <c r="I35" s="99"/>
      <c r="J35" s="115"/>
      <c r="K35" s="99"/>
      <c r="L35" s="115"/>
      <c r="M35" s="99"/>
      <c r="N35" s="99" t="str">
        <f>IFERROR(VLOOKUP($D35,Oasises!$C:$X,12,0),"")</f>
        <v/>
      </c>
      <c r="O35" s="145">
        <f>MAX(IFERROR(60/VLOOKUP(H35,Troops!$D:$H,5,0)*N35,0),IFERROR(60/VLOOKUP(J35,Troops!$D:$H,5,0)*N35,0),IFERROR(60/VLOOKUP(L35,Troops!$D:$H,5,0)*N35,0))</f>
        <v>0</v>
      </c>
      <c r="P35" s="2" t="str">
        <f>IFERROR(VLOOKUP(D35,Reports!C:E,3,0),"")</f>
        <v/>
      </c>
      <c r="Q35" s="146" t="str">
        <f t="shared" si="0"/>
        <v/>
      </c>
      <c r="R35" s="2" t="str">
        <f>IFERROR(VLOOKUP(B35,'Rally Point'!A:B,2,0),"")</f>
        <v/>
      </c>
      <c r="S35" s="2" t="str">
        <f>IFERROR(VLOOKUP(B35,'Rally Point'!C:D,2,0),"")</f>
        <v/>
      </c>
      <c r="T35" s="2" t="str">
        <f>IFERROR(VLOOKUP(D35,Reports!C:F,4,0),"")</f>
        <v/>
      </c>
      <c r="U35" s="147" t="str">
        <f>IFERROR(VLOOKUP(D35,Reports!C:D,2,0),"")</f>
        <v/>
      </c>
      <c r="V35" s="128" t="str">
        <f>IFERROR(VLOOKUP($D35,Oasises!$C:$X,13,0),"")</f>
        <v/>
      </c>
      <c r="W35" s="99" t="str">
        <f>IFERROR(VLOOKUP($D35,Oasises!$C:$X,14,0),"")</f>
        <v/>
      </c>
      <c r="X35" s="99" t="str">
        <f>IFERROR(VLOOKUP($D35,Oasises!$C:$X,15,0),"")</f>
        <v/>
      </c>
      <c r="Y35" s="99" t="str">
        <f>IFERROR(VLOOKUP($D35,Oasises!$C:$X,16,0),"")</f>
        <v/>
      </c>
      <c r="Z35" s="99" t="str">
        <f>IFERROR(VLOOKUP($D35,Oasises!$C:$X,17,0),"")</f>
        <v/>
      </c>
      <c r="AA35" s="99" t="str">
        <f>IFERROR(VLOOKUP($D35,Oasises!$C:$X,18,0),"")</f>
        <v/>
      </c>
      <c r="AB35" s="99" t="str">
        <f>IFERROR(VLOOKUP($D35,Oasises!$C:$X,19,0),"")</f>
        <v/>
      </c>
      <c r="AC35" s="99" t="str">
        <f>IFERROR(VLOOKUP($D35,Oasises!$C:$X,20,0),"")</f>
        <v/>
      </c>
      <c r="AD35" s="99" t="str">
        <f>IFERROR(VLOOKUP($D35,Oasises!$C:$X,21,0),"")</f>
        <v/>
      </c>
      <c r="AE35" s="129" t="str">
        <f>IFERROR(VLOOKUP($D35,Oasises!$C:$X,22,0),"")</f>
        <v/>
      </c>
      <c r="AF35" s="124" t="str">
        <f>IFERROR(V35*other!F$2+W35*other!F$3+X35*other!F$4+$Y35*other!F$5+$Z35*other!F$6+$AA35*other!F$7+$AB35*other!F$8+$AC35*other!F$9+$AD35*other!F$10+$AE35*other!F$11,"")</f>
        <v/>
      </c>
      <c r="AG35" s="100" t="str">
        <f>IFERROR($V35*other!G$2+$W35*other!G$3+$X35*other!G$4+$Y35*other!G$5+$Z35*other!G$6+$AA35*other!G$7+$AB35*other!G$8+$AC35*other!G$9+$AD35*other!G$10+$AE35*other!G$11,"")</f>
        <v/>
      </c>
      <c r="AH35" s="113" t="str">
        <f t="shared" si="1"/>
        <v/>
      </c>
      <c r="AI35" s="120" t="str">
        <f t="shared" si="2"/>
        <v/>
      </c>
    </row>
    <row r="36" spans="2:35" x14ac:dyDescent="0.25">
      <c r="B36" s="1"/>
      <c r="C36" s="2"/>
      <c r="D36" s="99"/>
      <c r="E36" s="99"/>
      <c r="F36" s="99"/>
      <c r="G36" s="99"/>
      <c r="H36" s="115"/>
      <c r="I36" s="99"/>
      <c r="J36" s="115"/>
      <c r="K36" s="99"/>
      <c r="L36" s="115"/>
      <c r="M36" s="99"/>
      <c r="N36" s="99" t="str">
        <f>IFERROR(VLOOKUP($D36,Oasises!$C:$X,12,0),"")</f>
        <v/>
      </c>
      <c r="O36" s="145">
        <f>MAX(IFERROR(60/VLOOKUP(H36,Troops!$D:$H,5,0)*N36,0),IFERROR(60/VLOOKUP(J36,Troops!$D:$H,5,0)*N36,0),IFERROR(60/VLOOKUP(L36,Troops!$D:$H,5,0)*N36,0))</f>
        <v>0</v>
      </c>
      <c r="P36" s="2" t="str">
        <f>IFERROR(VLOOKUP(D36,Reports!C:E,3,0),"")</f>
        <v/>
      </c>
      <c r="Q36" s="146" t="str">
        <f t="shared" ref="Q36:Q67" si="3">IFERROR(LEFT(P36,FIND("/",P36)-1)/RIGHT(P36,LEN(P36)-FIND("/",P36)),"")</f>
        <v/>
      </c>
      <c r="R36" s="2" t="str">
        <f>IFERROR(VLOOKUP(B36,'Rally Point'!A:B,2,0),"")</f>
        <v/>
      </c>
      <c r="S36" s="2" t="str">
        <f>IFERROR(VLOOKUP(B36,'Rally Point'!C:D,2,0),"")</f>
        <v/>
      </c>
      <c r="T36" s="2" t="str">
        <f>IFERROR(VLOOKUP(D36,Reports!C:F,4,0),"")</f>
        <v/>
      </c>
      <c r="U36" s="147" t="str">
        <f>IFERROR(VLOOKUP(D36,Reports!C:D,2,0),"")</f>
        <v/>
      </c>
      <c r="V36" s="128" t="str">
        <f>IFERROR(VLOOKUP($D36,Oasises!$C:$X,13,0),"")</f>
        <v/>
      </c>
      <c r="W36" s="99" t="str">
        <f>IFERROR(VLOOKUP($D36,Oasises!$C:$X,14,0),"")</f>
        <v/>
      </c>
      <c r="X36" s="99" t="str">
        <f>IFERROR(VLOOKUP($D36,Oasises!$C:$X,15,0),"")</f>
        <v/>
      </c>
      <c r="Y36" s="99" t="str">
        <f>IFERROR(VLOOKUP($D36,Oasises!$C:$X,16,0),"")</f>
        <v/>
      </c>
      <c r="Z36" s="99" t="str">
        <f>IFERROR(VLOOKUP($D36,Oasises!$C:$X,17,0),"")</f>
        <v/>
      </c>
      <c r="AA36" s="99" t="str">
        <f>IFERROR(VLOOKUP($D36,Oasises!$C:$X,18,0),"")</f>
        <v/>
      </c>
      <c r="AB36" s="99" t="str">
        <f>IFERROR(VLOOKUP($D36,Oasises!$C:$X,19,0),"")</f>
        <v/>
      </c>
      <c r="AC36" s="99" t="str">
        <f>IFERROR(VLOOKUP($D36,Oasises!$C:$X,20,0),"")</f>
        <v/>
      </c>
      <c r="AD36" s="99" t="str">
        <f>IFERROR(VLOOKUP($D36,Oasises!$C:$X,21,0),"")</f>
        <v/>
      </c>
      <c r="AE36" s="129" t="str">
        <f>IFERROR(VLOOKUP($D36,Oasises!$C:$X,22,0),"")</f>
        <v/>
      </c>
      <c r="AF36" s="124" t="str">
        <f>IFERROR(V36*other!F$2+W36*other!F$3+X36*other!F$4+$Y36*other!F$5+$Z36*other!F$6+$AA36*other!F$7+$AB36*other!F$8+$AC36*other!F$9+$AD36*other!F$10+$AE36*other!F$11,"")</f>
        <v/>
      </c>
      <c r="AG36" s="100" t="str">
        <f>IFERROR($V36*other!G$2+$W36*other!G$3+$X36*other!G$4+$Y36*other!G$5+$Z36*other!G$6+$AA36*other!G$7+$AB36*other!G$8+$AC36*other!G$9+$AD36*other!G$10+$AE36*other!G$11,"")</f>
        <v/>
      </c>
      <c r="AH36" s="113" t="str">
        <f t="shared" ref="AH36:AH70" si="4">IFERROR(AF36/(V36+W36+X36+Y36+Z36+AA36+AB36+AC36+AD36+AE36),"")</f>
        <v/>
      </c>
      <c r="AI36" s="120" t="str">
        <f t="shared" ref="AI36:AI70" si="5">IFERROR(AG36/(V36+W36+X36+Y36+Z36+AA36+AB36+AC36+AD36+AE36),"")</f>
        <v/>
      </c>
    </row>
    <row r="37" spans="2:35" x14ac:dyDescent="0.25">
      <c r="B37" s="1"/>
      <c r="C37" s="2"/>
      <c r="D37" s="99"/>
      <c r="E37" s="99"/>
      <c r="F37" s="99"/>
      <c r="G37" s="99"/>
      <c r="H37" s="115"/>
      <c r="I37" s="99"/>
      <c r="J37" s="115"/>
      <c r="K37" s="99"/>
      <c r="L37" s="115"/>
      <c r="M37" s="99"/>
      <c r="N37" s="99" t="str">
        <f>IFERROR(VLOOKUP($D37,Oasises!$C:$X,12,0),"")</f>
        <v/>
      </c>
      <c r="O37" s="145">
        <f>MAX(IFERROR(60/VLOOKUP(H37,Troops!$D:$H,5,0)*N37,0),IFERROR(60/VLOOKUP(J37,Troops!$D:$H,5,0)*N37,0),IFERROR(60/VLOOKUP(L37,Troops!$D:$H,5,0)*N37,0))</f>
        <v>0</v>
      </c>
      <c r="P37" s="2" t="str">
        <f>IFERROR(VLOOKUP(D37,Reports!C:E,3,0),"")</f>
        <v/>
      </c>
      <c r="Q37" s="146" t="str">
        <f t="shared" si="3"/>
        <v/>
      </c>
      <c r="R37" s="2" t="str">
        <f>IFERROR(VLOOKUP(B37,'Rally Point'!A:B,2,0),"")</f>
        <v/>
      </c>
      <c r="S37" s="2" t="str">
        <f>IFERROR(VLOOKUP(B37,'Rally Point'!C:D,2,0),"")</f>
        <v/>
      </c>
      <c r="T37" s="2" t="str">
        <f>IFERROR(VLOOKUP(D37,Reports!C:F,4,0),"")</f>
        <v/>
      </c>
      <c r="U37" s="147" t="str">
        <f>IFERROR(VLOOKUP(D37,Reports!C:D,2,0),"")</f>
        <v/>
      </c>
      <c r="V37" s="128" t="str">
        <f>IFERROR(VLOOKUP($D37,Oasises!$C:$X,13,0),"")</f>
        <v/>
      </c>
      <c r="W37" s="99" t="str">
        <f>IFERROR(VLOOKUP($D37,Oasises!$C:$X,14,0),"")</f>
        <v/>
      </c>
      <c r="X37" s="99" t="str">
        <f>IFERROR(VLOOKUP($D37,Oasises!$C:$X,15,0),"")</f>
        <v/>
      </c>
      <c r="Y37" s="99" t="str">
        <f>IFERROR(VLOOKUP($D37,Oasises!$C:$X,16,0),"")</f>
        <v/>
      </c>
      <c r="Z37" s="99" t="str">
        <f>IFERROR(VLOOKUP($D37,Oasises!$C:$X,17,0),"")</f>
        <v/>
      </c>
      <c r="AA37" s="99" t="str">
        <f>IFERROR(VLOOKUP($D37,Oasises!$C:$X,18,0),"")</f>
        <v/>
      </c>
      <c r="AB37" s="99" t="str">
        <f>IFERROR(VLOOKUP($D37,Oasises!$C:$X,19,0),"")</f>
        <v/>
      </c>
      <c r="AC37" s="99" t="str">
        <f>IFERROR(VLOOKUP($D37,Oasises!$C:$X,20,0),"")</f>
        <v/>
      </c>
      <c r="AD37" s="99" t="str">
        <f>IFERROR(VLOOKUP($D37,Oasises!$C:$X,21,0),"")</f>
        <v/>
      </c>
      <c r="AE37" s="129" t="str">
        <f>IFERROR(VLOOKUP($D37,Oasises!$C:$X,22,0),"")</f>
        <v/>
      </c>
      <c r="AF37" s="124" t="str">
        <f>IFERROR(V37*other!F$2+W37*other!F$3+X37*other!F$4+$Y37*other!F$5+$Z37*other!F$6+$AA37*other!F$7+$AB37*other!F$8+$AC37*other!F$9+$AD37*other!F$10+$AE37*other!F$11,"")</f>
        <v/>
      </c>
      <c r="AG37" s="100" t="str">
        <f>IFERROR($V37*other!G$2+$W37*other!G$3+$X37*other!G$4+$Y37*other!G$5+$Z37*other!G$6+$AA37*other!G$7+$AB37*other!G$8+$AC37*other!G$9+$AD37*other!G$10+$AE37*other!G$11,"")</f>
        <v/>
      </c>
      <c r="AH37" s="113" t="str">
        <f t="shared" si="4"/>
        <v/>
      </c>
      <c r="AI37" s="120" t="str">
        <f t="shared" si="5"/>
        <v/>
      </c>
    </row>
    <row r="38" spans="2:35" x14ac:dyDescent="0.25">
      <c r="B38" s="1"/>
      <c r="C38" s="2"/>
      <c r="D38" s="99"/>
      <c r="E38" s="99"/>
      <c r="F38" s="99"/>
      <c r="G38" s="99"/>
      <c r="H38" s="115"/>
      <c r="I38" s="99"/>
      <c r="J38" s="115"/>
      <c r="K38" s="99"/>
      <c r="L38" s="115"/>
      <c r="M38" s="99"/>
      <c r="N38" s="99" t="str">
        <f>IFERROR(VLOOKUP($D38,Oasises!$C:$X,12,0),"")</f>
        <v/>
      </c>
      <c r="O38" s="145">
        <f>MAX(IFERROR(60/VLOOKUP(H38,Troops!$D:$H,5,0)*N38,0),IFERROR(60/VLOOKUP(J38,Troops!$D:$H,5,0)*N38,0),IFERROR(60/VLOOKUP(L38,Troops!$D:$H,5,0)*N38,0))</f>
        <v>0</v>
      </c>
      <c r="P38" s="2" t="str">
        <f>IFERROR(VLOOKUP(D38,Reports!C:E,3,0),"")</f>
        <v/>
      </c>
      <c r="Q38" s="146" t="str">
        <f t="shared" si="3"/>
        <v/>
      </c>
      <c r="R38" s="2" t="str">
        <f>IFERROR(VLOOKUP(B38,'Rally Point'!A:B,2,0),"")</f>
        <v/>
      </c>
      <c r="S38" s="2" t="str">
        <f>IFERROR(VLOOKUP(B38,'Rally Point'!C:D,2,0),"")</f>
        <v/>
      </c>
      <c r="T38" s="2" t="str">
        <f>IFERROR(VLOOKUP(D38,Reports!C:F,4,0),"")</f>
        <v/>
      </c>
      <c r="U38" s="147" t="str">
        <f>IFERROR(VLOOKUP(D38,Reports!C:D,2,0),"")</f>
        <v/>
      </c>
      <c r="V38" s="128" t="str">
        <f>IFERROR(VLOOKUP($D38,Oasises!$C:$X,13,0),"")</f>
        <v/>
      </c>
      <c r="W38" s="99" t="str">
        <f>IFERROR(VLOOKUP($D38,Oasises!$C:$X,14,0),"")</f>
        <v/>
      </c>
      <c r="X38" s="99" t="str">
        <f>IFERROR(VLOOKUP($D38,Oasises!$C:$X,15,0),"")</f>
        <v/>
      </c>
      <c r="Y38" s="99" t="str">
        <f>IFERROR(VLOOKUP($D38,Oasises!$C:$X,16,0),"")</f>
        <v/>
      </c>
      <c r="Z38" s="99" t="str">
        <f>IFERROR(VLOOKUP($D38,Oasises!$C:$X,17,0),"")</f>
        <v/>
      </c>
      <c r="AA38" s="99" t="str">
        <f>IFERROR(VLOOKUP($D38,Oasises!$C:$X,18,0),"")</f>
        <v/>
      </c>
      <c r="AB38" s="99" t="str">
        <f>IFERROR(VLOOKUP($D38,Oasises!$C:$X,19,0),"")</f>
        <v/>
      </c>
      <c r="AC38" s="99" t="str">
        <f>IFERROR(VLOOKUP($D38,Oasises!$C:$X,20,0),"")</f>
        <v/>
      </c>
      <c r="AD38" s="99" t="str">
        <f>IFERROR(VLOOKUP($D38,Oasises!$C:$X,21,0),"")</f>
        <v/>
      </c>
      <c r="AE38" s="129" t="str">
        <f>IFERROR(VLOOKUP($D38,Oasises!$C:$X,22,0),"")</f>
        <v/>
      </c>
      <c r="AF38" s="124" t="str">
        <f>IFERROR(V38*other!F$2+W38*other!F$3+X38*other!F$4+$Y38*other!F$5+$Z38*other!F$6+$AA38*other!F$7+$AB38*other!F$8+$AC38*other!F$9+$AD38*other!F$10+$AE38*other!F$11,"")</f>
        <v/>
      </c>
      <c r="AG38" s="100" t="str">
        <f>IFERROR($V38*other!G$2+$W38*other!G$3+$X38*other!G$4+$Y38*other!G$5+$Z38*other!G$6+$AA38*other!G$7+$AB38*other!G$8+$AC38*other!G$9+$AD38*other!G$10+$AE38*other!G$11,"")</f>
        <v/>
      </c>
      <c r="AH38" s="113" t="str">
        <f t="shared" si="4"/>
        <v/>
      </c>
      <c r="AI38" s="120" t="str">
        <f t="shared" si="5"/>
        <v/>
      </c>
    </row>
    <row r="39" spans="2:35" x14ac:dyDescent="0.25">
      <c r="B39" s="1"/>
      <c r="C39" s="2"/>
      <c r="D39" s="99"/>
      <c r="E39" s="99"/>
      <c r="F39" s="99"/>
      <c r="G39" s="99"/>
      <c r="H39" s="115"/>
      <c r="I39" s="99"/>
      <c r="J39" s="115"/>
      <c r="K39" s="99"/>
      <c r="L39" s="115"/>
      <c r="M39" s="99"/>
      <c r="N39" s="99" t="str">
        <f>IFERROR(VLOOKUP($D39,Oasises!$C:$X,12,0),"")</f>
        <v/>
      </c>
      <c r="O39" s="145">
        <f>MAX(IFERROR(60/VLOOKUP(H39,Troops!$D:$H,5,0)*N39,0),IFERROR(60/VLOOKUP(J39,Troops!$D:$H,5,0)*N39,0),IFERROR(60/VLOOKUP(L39,Troops!$D:$H,5,0)*N39,0))</f>
        <v>0</v>
      </c>
      <c r="P39" s="2" t="str">
        <f>IFERROR(VLOOKUP(D39,Reports!C:E,3,0),"")</f>
        <v/>
      </c>
      <c r="Q39" s="146" t="str">
        <f t="shared" si="3"/>
        <v/>
      </c>
      <c r="R39" s="2" t="str">
        <f>IFERROR(VLOOKUP(B39,'Rally Point'!A:B,2,0),"")</f>
        <v/>
      </c>
      <c r="S39" s="2" t="str">
        <f>IFERROR(VLOOKUP(B39,'Rally Point'!C:D,2,0),"")</f>
        <v/>
      </c>
      <c r="T39" s="2" t="str">
        <f>IFERROR(VLOOKUP(D39,Reports!C:F,4,0),"")</f>
        <v/>
      </c>
      <c r="U39" s="147" t="str">
        <f>IFERROR(VLOOKUP(D39,Reports!C:D,2,0),"")</f>
        <v/>
      </c>
      <c r="V39" s="128" t="str">
        <f>IFERROR(VLOOKUP($D39,Oasises!$C:$X,13,0),"")</f>
        <v/>
      </c>
      <c r="W39" s="99" t="str">
        <f>IFERROR(VLOOKUP($D39,Oasises!$C:$X,14,0),"")</f>
        <v/>
      </c>
      <c r="X39" s="99" t="str">
        <f>IFERROR(VLOOKUP($D39,Oasises!$C:$X,15,0),"")</f>
        <v/>
      </c>
      <c r="Y39" s="99" t="str">
        <f>IFERROR(VLOOKUP($D39,Oasises!$C:$X,16,0),"")</f>
        <v/>
      </c>
      <c r="Z39" s="99" t="str">
        <f>IFERROR(VLOOKUP($D39,Oasises!$C:$X,17,0),"")</f>
        <v/>
      </c>
      <c r="AA39" s="99" t="str">
        <f>IFERROR(VLOOKUP($D39,Oasises!$C:$X,18,0),"")</f>
        <v/>
      </c>
      <c r="AB39" s="99" t="str">
        <f>IFERROR(VLOOKUP($D39,Oasises!$C:$X,19,0),"")</f>
        <v/>
      </c>
      <c r="AC39" s="99" t="str">
        <f>IFERROR(VLOOKUP($D39,Oasises!$C:$X,20,0),"")</f>
        <v/>
      </c>
      <c r="AD39" s="99" t="str">
        <f>IFERROR(VLOOKUP($D39,Oasises!$C:$X,21,0),"")</f>
        <v/>
      </c>
      <c r="AE39" s="129" t="str">
        <f>IFERROR(VLOOKUP($D39,Oasises!$C:$X,22,0),"")</f>
        <v/>
      </c>
      <c r="AF39" s="124" t="str">
        <f>IFERROR(V39*other!F$2+W39*other!F$3+X39*other!F$4+$Y39*other!F$5+$Z39*other!F$6+$AA39*other!F$7+$AB39*other!F$8+$AC39*other!F$9+$AD39*other!F$10+$AE39*other!F$11,"")</f>
        <v/>
      </c>
      <c r="AG39" s="100" t="str">
        <f>IFERROR($V39*other!G$2+$W39*other!G$3+$X39*other!G$4+$Y39*other!G$5+$Z39*other!G$6+$AA39*other!G$7+$AB39*other!G$8+$AC39*other!G$9+$AD39*other!G$10+$AE39*other!G$11,"")</f>
        <v/>
      </c>
      <c r="AH39" s="113" t="str">
        <f t="shared" si="4"/>
        <v/>
      </c>
      <c r="AI39" s="120" t="str">
        <f t="shared" si="5"/>
        <v/>
      </c>
    </row>
    <row r="40" spans="2:35" x14ac:dyDescent="0.25">
      <c r="B40" s="1"/>
      <c r="C40" s="2"/>
      <c r="D40" s="99"/>
      <c r="E40" s="99"/>
      <c r="F40" s="99"/>
      <c r="G40" s="99"/>
      <c r="H40" s="115"/>
      <c r="I40" s="99"/>
      <c r="J40" s="115"/>
      <c r="K40" s="99"/>
      <c r="L40" s="115"/>
      <c r="M40" s="99"/>
      <c r="N40" s="99" t="str">
        <f>IFERROR(VLOOKUP($D40,Oasises!$C:$X,12,0),"")</f>
        <v/>
      </c>
      <c r="O40" s="145">
        <f>MAX(IFERROR(60/VLOOKUP(H40,Troops!$D:$H,5,0)*N40,0),IFERROR(60/VLOOKUP(J40,Troops!$D:$H,5,0)*N40,0),IFERROR(60/VLOOKUP(L40,Troops!$D:$H,5,0)*N40,0))</f>
        <v>0</v>
      </c>
      <c r="P40" s="2" t="str">
        <f>IFERROR(VLOOKUP(D40,Reports!C:E,3,0),"")</f>
        <v/>
      </c>
      <c r="Q40" s="146" t="str">
        <f t="shared" si="3"/>
        <v/>
      </c>
      <c r="R40" s="2" t="str">
        <f>IFERROR(VLOOKUP(B40,'Rally Point'!A:B,2,0),"")</f>
        <v/>
      </c>
      <c r="S40" s="2" t="str">
        <f>IFERROR(VLOOKUP(B40,'Rally Point'!C:D,2,0),"")</f>
        <v/>
      </c>
      <c r="T40" s="2" t="str">
        <f>IFERROR(VLOOKUP(D40,Reports!C:F,4,0),"")</f>
        <v/>
      </c>
      <c r="U40" s="147" t="str">
        <f>IFERROR(VLOOKUP(D40,Reports!C:D,2,0),"")</f>
        <v/>
      </c>
      <c r="V40" s="128" t="str">
        <f>IFERROR(VLOOKUP($D40,Oasises!$C:$X,13,0),"")</f>
        <v/>
      </c>
      <c r="W40" s="99" t="str">
        <f>IFERROR(VLOOKUP($D40,Oasises!$C:$X,14,0),"")</f>
        <v/>
      </c>
      <c r="X40" s="99" t="str">
        <f>IFERROR(VLOOKUP($D40,Oasises!$C:$X,15,0),"")</f>
        <v/>
      </c>
      <c r="Y40" s="99" t="str">
        <f>IFERROR(VLOOKUP($D40,Oasises!$C:$X,16,0),"")</f>
        <v/>
      </c>
      <c r="Z40" s="99" t="str">
        <f>IFERROR(VLOOKUP($D40,Oasises!$C:$X,17,0),"")</f>
        <v/>
      </c>
      <c r="AA40" s="99" t="str">
        <f>IFERROR(VLOOKUP($D40,Oasises!$C:$X,18,0),"")</f>
        <v/>
      </c>
      <c r="AB40" s="99" t="str">
        <f>IFERROR(VLOOKUP($D40,Oasises!$C:$X,19,0),"")</f>
        <v/>
      </c>
      <c r="AC40" s="99" t="str">
        <f>IFERROR(VLOOKUP($D40,Oasises!$C:$X,20,0),"")</f>
        <v/>
      </c>
      <c r="AD40" s="99" t="str">
        <f>IFERROR(VLOOKUP($D40,Oasises!$C:$X,21,0),"")</f>
        <v/>
      </c>
      <c r="AE40" s="129" t="str">
        <f>IFERROR(VLOOKUP($D40,Oasises!$C:$X,22,0),"")</f>
        <v/>
      </c>
      <c r="AF40" s="124" t="str">
        <f>IFERROR(V40*other!F$2+W40*other!F$3+X40*other!F$4+$Y40*other!F$5+$Z40*other!F$6+$AA40*other!F$7+$AB40*other!F$8+$AC40*other!F$9+$AD40*other!F$10+$AE40*other!F$11,"")</f>
        <v/>
      </c>
      <c r="AG40" s="100" t="str">
        <f>IFERROR($V40*other!G$2+$W40*other!G$3+$X40*other!G$4+$Y40*other!G$5+$Z40*other!G$6+$AA40*other!G$7+$AB40*other!G$8+$AC40*other!G$9+$AD40*other!G$10+$AE40*other!G$11,"")</f>
        <v/>
      </c>
      <c r="AH40" s="113" t="str">
        <f t="shared" si="4"/>
        <v/>
      </c>
      <c r="AI40" s="120" t="str">
        <f t="shared" si="5"/>
        <v/>
      </c>
    </row>
    <row r="41" spans="2:35" x14ac:dyDescent="0.25">
      <c r="B41" s="1"/>
      <c r="C41" s="2"/>
      <c r="D41" s="99"/>
      <c r="E41" s="99"/>
      <c r="F41" s="99"/>
      <c r="G41" s="99"/>
      <c r="H41" s="115"/>
      <c r="I41" s="99"/>
      <c r="J41" s="115"/>
      <c r="K41" s="99"/>
      <c r="L41" s="115"/>
      <c r="M41" s="99"/>
      <c r="N41" s="99" t="str">
        <f>IFERROR(VLOOKUP($D41,Oasises!$C:$X,12,0),"")</f>
        <v/>
      </c>
      <c r="O41" s="145">
        <f>MAX(IFERROR(60/VLOOKUP(H41,Troops!$D:$H,5,0)*N41,0),IFERROR(60/VLOOKUP(J41,Troops!$D:$H,5,0)*N41,0),IFERROR(60/VLOOKUP(L41,Troops!$D:$H,5,0)*N41,0))</f>
        <v>0</v>
      </c>
      <c r="P41" s="2" t="str">
        <f>IFERROR(VLOOKUP(D41,Reports!C:E,3,0),"")</f>
        <v/>
      </c>
      <c r="Q41" s="146" t="str">
        <f t="shared" si="3"/>
        <v/>
      </c>
      <c r="R41" s="2" t="str">
        <f>IFERROR(VLOOKUP(B41,'Rally Point'!A:B,2,0),"")</f>
        <v/>
      </c>
      <c r="S41" s="2" t="str">
        <f>IFERROR(VLOOKUP(B41,'Rally Point'!C:D,2,0),"")</f>
        <v/>
      </c>
      <c r="T41" s="2" t="str">
        <f>IFERROR(VLOOKUP(D41,Reports!C:F,4,0),"")</f>
        <v/>
      </c>
      <c r="U41" s="147" t="str">
        <f>IFERROR(VLOOKUP(D41,Reports!C:D,2,0),"")</f>
        <v/>
      </c>
      <c r="V41" s="128" t="str">
        <f>IFERROR(VLOOKUP($D41,Oasises!$C:$X,13,0),"")</f>
        <v/>
      </c>
      <c r="W41" s="99" t="str">
        <f>IFERROR(VLOOKUP($D41,Oasises!$C:$X,14,0),"")</f>
        <v/>
      </c>
      <c r="X41" s="99" t="str">
        <f>IFERROR(VLOOKUP($D41,Oasises!$C:$X,15,0),"")</f>
        <v/>
      </c>
      <c r="Y41" s="99" t="str">
        <f>IFERROR(VLOOKUP($D41,Oasises!$C:$X,16,0),"")</f>
        <v/>
      </c>
      <c r="Z41" s="99" t="str">
        <f>IFERROR(VLOOKUP($D41,Oasises!$C:$X,17,0),"")</f>
        <v/>
      </c>
      <c r="AA41" s="99" t="str">
        <f>IFERROR(VLOOKUP($D41,Oasises!$C:$X,18,0),"")</f>
        <v/>
      </c>
      <c r="AB41" s="99" t="str">
        <f>IFERROR(VLOOKUP($D41,Oasises!$C:$X,19,0),"")</f>
        <v/>
      </c>
      <c r="AC41" s="99" t="str">
        <f>IFERROR(VLOOKUP($D41,Oasises!$C:$X,20,0),"")</f>
        <v/>
      </c>
      <c r="AD41" s="99" t="str">
        <f>IFERROR(VLOOKUP($D41,Oasises!$C:$X,21,0),"")</f>
        <v/>
      </c>
      <c r="AE41" s="129" t="str">
        <f>IFERROR(VLOOKUP($D41,Oasises!$C:$X,22,0),"")</f>
        <v/>
      </c>
      <c r="AF41" s="124" t="str">
        <f>IFERROR(V41*other!F$2+W41*other!F$3+X41*other!F$4+$Y41*other!F$5+$Z41*other!F$6+$AA41*other!F$7+$AB41*other!F$8+$AC41*other!F$9+$AD41*other!F$10+$AE41*other!F$11,"")</f>
        <v/>
      </c>
      <c r="AG41" s="100" t="str">
        <f>IFERROR($V41*other!G$2+$W41*other!G$3+$X41*other!G$4+$Y41*other!G$5+$Z41*other!G$6+$AA41*other!G$7+$AB41*other!G$8+$AC41*other!G$9+$AD41*other!G$10+$AE41*other!G$11,"")</f>
        <v/>
      </c>
      <c r="AH41" s="113" t="str">
        <f t="shared" si="4"/>
        <v/>
      </c>
      <c r="AI41" s="120" t="str">
        <f t="shared" si="5"/>
        <v/>
      </c>
    </row>
    <row r="42" spans="2:35" x14ac:dyDescent="0.25">
      <c r="B42" s="1"/>
      <c r="C42" s="2"/>
      <c r="D42" s="99"/>
      <c r="E42" s="99"/>
      <c r="F42" s="99"/>
      <c r="G42" s="99"/>
      <c r="H42" s="115"/>
      <c r="I42" s="99"/>
      <c r="J42" s="115"/>
      <c r="K42" s="99"/>
      <c r="L42" s="115"/>
      <c r="M42" s="99"/>
      <c r="N42" s="99" t="str">
        <f>IFERROR(VLOOKUP($D42,Oasises!$C:$X,12,0),"")</f>
        <v/>
      </c>
      <c r="O42" s="145">
        <f>MAX(IFERROR(60/VLOOKUP(H42,Troops!$D:$H,5,0)*N42,0),IFERROR(60/VLOOKUP(J42,Troops!$D:$H,5,0)*N42,0),IFERROR(60/VLOOKUP(L42,Troops!$D:$H,5,0)*N42,0))</f>
        <v>0</v>
      </c>
      <c r="P42" s="2" t="str">
        <f>IFERROR(VLOOKUP(D42,Reports!C:E,3,0),"")</f>
        <v/>
      </c>
      <c r="Q42" s="146" t="str">
        <f t="shared" si="3"/>
        <v/>
      </c>
      <c r="R42" s="2" t="str">
        <f>IFERROR(VLOOKUP(B42,'Rally Point'!A:B,2,0),"")</f>
        <v/>
      </c>
      <c r="S42" s="2" t="str">
        <f>IFERROR(VLOOKUP(B42,'Rally Point'!C:D,2,0),"")</f>
        <v/>
      </c>
      <c r="T42" s="2" t="str">
        <f>IFERROR(VLOOKUP(D42,Reports!C:F,4,0),"")</f>
        <v/>
      </c>
      <c r="U42" s="147" t="str">
        <f>IFERROR(VLOOKUP(D42,Reports!C:D,2,0),"")</f>
        <v/>
      </c>
      <c r="V42" s="128" t="str">
        <f>IFERROR(VLOOKUP($D42,Oasises!$C:$X,13,0),"")</f>
        <v/>
      </c>
      <c r="W42" s="99" t="str">
        <f>IFERROR(VLOOKUP($D42,Oasises!$C:$X,14,0),"")</f>
        <v/>
      </c>
      <c r="X42" s="99" t="str">
        <f>IFERROR(VLOOKUP($D42,Oasises!$C:$X,15,0),"")</f>
        <v/>
      </c>
      <c r="Y42" s="99" t="str">
        <f>IFERROR(VLOOKUP($D42,Oasises!$C:$X,16,0),"")</f>
        <v/>
      </c>
      <c r="Z42" s="99" t="str">
        <f>IFERROR(VLOOKUP($D42,Oasises!$C:$X,17,0),"")</f>
        <v/>
      </c>
      <c r="AA42" s="99" t="str">
        <f>IFERROR(VLOOKUP($D42,Oasises!$C:$X,18,0),"")</f>
        <v/>
      </c>
      <c r="AB42" s="99" t="str">
        <f>IFERROR(VLOOKUP($D42,Oasises!$C:$X,19,0),"")</f>
        <v/>
      </c>
      <c r="AC42" s="99" t="str">
        <f>IFERROR(VLOOKUP($D42,Oasises!$C:$X,20,0),"")</f>
        <v/>
      </c>
      <c r="AD42" s="99" t="str">
        <f>IFERROR(VLOOKUP($D42,Oasises!$C:$X,21,0),"")</f>
        <v/>
      </c>
      <c r="AE42" s="129" t="str">
        <f>IFERROR(VLOOKUP($D42,Oasises!$C:$X,22,0),"")</f>
        <v/>
      </c>
      <c r="AF42" s="124" t="str">
        <f>IFERROR(V42*other!F$2+W42*other!F$3+X42*other!F$4+$Y42*other!F$5+$Z42*other!F$6+$AA42*other!F$7+$AB42*other!F$8+$AC42*other!F$9+$AD42*other!F$10+$AE42*other!F$11,"")</f>
        <v/>
      </c>
      <c r="AG42" s="100" t="str">
        <f>IFERROR($V42*other!G$2+$W42*other!G$3+$X42*other!G$4+$Y42*other!G$5+$Z42*other!G$6+$AA42*other!G$7+$AB42*other!G$8+$AC42*other!G$9+$AD42*other!G$10+$AE42*other!G$11,"")</f>
        <v/>
      </c>
      <c r="AH42" s="113" t="str">
        <f t="shared" si="4"/>
        <v/>
      </c>
      <c r="AI42" s="120" t="str">
        <f t="shared" si="5"/>
        <v/>
      </c>
    </row>
    <row r="43" spans="2:35" x14ac:dyDescent="0.25">
      <c r="B43" s="1"/>
      <c r="C43" s="2"/>
      <c r="D43" s="99"/>
      <c r="E43" s="99"/>
      <c r="F43" s="99"/>
      <c r="G43" s="99"/>
      <c r="H43" s="115"/>
      <c r="I43" s="99"/>
      <c r="J43" s="115"/>
      <c r="K43" s="99"/>
      <c r="L43" s="115"/>
      <c r="M43" s="99"/>
      <c r="N43" s="99" t="str">
        <f>IFERROR(VLOOKUP($D43,Oasises!$C:$X,12,0),"")</f>
        <v/>
      </c>
      <c r="O43" s="145">
        <f>MAX(IFERROR(60/VLOOKUP(H43,Troops!$D:$H,5,0)*N43,0),IFERROR(60/VLOOKUP(J43,Troops!$D:$H,5,0)*N43,0),IFERROR(60/VLOOKUP(L43,Troops!$D:$H,5,0)*N43,0))</f>
        <v>0</v>
      </c>
      <c r="P43" s="2" t="str">
        <f>IFERROR(VLOOKUP(D43,Reports!C:E,3,0),"")</f>
        <v/>
      </c>
      <c r="Q43" s="146" t="str">
        <f t="shared" si="3"/>
        <v/>
      </c>
      <c r="R43" s="2" t="str">
        <f>IFERROR(VLOOKUP(B43,'Rally Point'!A:B,2,0),"")</f>
        <v/>
      </c>
      <c r="S43" s="2" t="str">
        <f>IFERROR(VLOOKUP(B43,'Rally Point'!C:D,2,0),"")</f>
        <v/>
      </c>
      <c r="T43" s="2" t="str">
        <f>IFERROR(VLOOKUP(D43,Reports!C:F,4,0),"")</f>
        <v/>
      </c>
      <c r="U43" s="147" t="str">
        <f>IFERROR(VLOOKUP(D43,Reports!C:D,2,0),"")</f>
        <v/>
      </c>
      <c r="V43" s="128" t="str">
        <f>IFERROR(VLOOKUP($D43,Oasises!$C:$X,13,0),"")</f>
        <v/>
      </c>
      <c r="W43" s="99" t="str">
        <f>IFERROR(VLOOKUP($D43,Oasises!$C:$X,14,0),"")</f>
        <v/>
      </c>
      <c r="X43" s="99" t="str">
        <f>IFERROR(VLOOKUP($D43,Oasises!$C:$X,15,0),"")</f>
        <v/>
      </c>
      <c r="Y43" s="99" t="str">
        <f>IFERROR(VLOOKUP($D43,Oasises!$C:$X,16,0),"")</f>
        <v/>
      </c>
      <c r="Z43" s="99" t="str">
        <f>IFERROR(VLOOKUP($D43,Oasises!$C:$X,17,0),"")</f>
        <v/>
      </c>
      <c r="AA43" s="99" t="str">
        <f>IFERROR(VLOOKUP($D43,Oasises!$C:$X,18,0),"")</f>
        <v/>
      </c>
      <c r="AB43" s="99" t="str">
        <f>IFERROR(VLOOKUP($D43,Oasises!$C:$X,19,0),"")</f>
        <v/>
      </c>
      <c r="AC43" s="99" t="str">
        <f>IFERROR(VLOOKUP($D43,Oasises!$C:$X,20,0),"")</f>
        <v/>
      </c>
      <c r="AD43" s="99" t="str">
        <f>IFERROR(VLOOKUP($D43,Oasises!$C:$X,21,0),"")</f>
        <v/>
      </c>
      <c r="AE43" s="129" t="str">
        <f>IFERROR(VLOOKUP($D43,Oasises!$C:$X,22,0),"")</f>
        <v/>
      </c>
      <c r="AF43" s="124" t="str">
        <f>IFERROR(V43*other!F$2+W43*other!F$3+X43*other!F$4+$Y43*other!F$5+$Z43*other!F$6+$AA43*other!F$7+$AB43*other!F$8+$AC43*other!F$9+$AD43*other!F$10+$AE43*other!F$11,"")</f>
        <v/>
      </c>
      <c r="AG43" s="100" t="str">
        <f>IFERROR($V43*other!G$2+$W43*other!G$3+$X43*other!G$4+$Y43*other!G$5+$Z43*other!G$6+$AA43*other!G$7+$AB43*other!G$8+$AC43*other!G$9+$AD43*other!G$10+$AE43*other!G$11,"")</f>
        <v/>
      </c>
      <c r="AH43" s="113" t="str">
        <f t="shared" si="4"/>
        <v/>
      </c>
      <c r="AI43" s="120" t="str">
        <f t="shared" si="5"/>
        <v/>
      </c>
    </row>
    <row r="44" spans="2:35" x14ac:dyDescent="0.25">
      <c r="B44" s="1"/>
      <c r="C44" s="2"/>
      <c r="D44" s="99"/>
      <c r="E44" s="99"/>
      <c r="F44" s="99"/>
      <c r="G44" s="99"/>
      <c r="H44" s="115"/>
      <c r="I44" s="99"/>
      <c r="J44" s="115"/>
      <c r="K44" s="99"/>
      <c r="L44" s="115"/>
      <c r="M44" s="99"/>
      <c r="N44" s="99" t="str">
        <f>IFERROR(VLOOKUP($D44,Oasises!$C:$X,12,0),"")</f>
        <v/>
      </c>
      <c r="O44" s="145">
        <f>MAX(IFERROR(60/VLOOKUP(H44,Troops!$D:$H,5,0)*N44,0),IFERROR(60/VLOOKUP(J44,Troops!$D:$H,5,0)*N44,0),IFERROR(60/VLOOKUP(L44,Troops!$D:$H,5,0)*N44,0))</f>
        <v>0</v>
      </c>
      <c r="P44" s="2" t="str">
        <f>IFERROR(VLOOKUP(D44,Reports!C:E,3,0),"")</f>
        <v/>
      </c>
      <c r="Q44" s="146" t="str">
        <f t="shared" si="3"/>
        <v/>
      </c>
      <c r="R44" s="2" t="str">
        <f>IFERROR(VLOOKUP(B44,'Rally Point'!A:B,2,0),"")</f>
        <v/>
      </c>
      <c r="S44" s="2" t="str">
        <f>IFERROR(VLOOKUP(B44,'Rally Point'!C:D,2,0),"")</f>
        <v/>
      </c>
      <c r="T44" s="2" t="str">
        <f>IFERROR(VLOOKUP(D44,Reports!C:F,4,0),"")</f>
        <v/>
      </c>
      <c r="U44" s="147" t="str">
        <f>IFERROR(VLOOKUP(D44,Reports!C:D,2,0),"")</f>
        <v/>
      </c>
      <c r="V44" s="128" t="str">
        <f>IFERROR(VLOOKUP($D44,Oasises!$C:$X,13,0),"")</f>
        <v/>
      </c>
      <c r="W44" s="99" t="str">
        <f>IFERROR(VLOOKUP($D44,Oasises!$C:$X,14,0),"")</f>
        <v/>
      </c>
      <c r="X44" s="99" t="str">
        <f>IFERROR(VLOOKUP($D44,Oasises!$C:$X,15,0),"")</f>
        <v/>
      </c>
      <c r="Y44" s="99" t="str">
        <f>IFERROR(VLOOKUP($D44,Oasises!$C:$X,16,0),"")</f>
        <v/>
      </c>
      <c r="Z44" s="99" t="str">
        <f>IFERROR(VLOOKUP($D44,Oasises!$C:$X,17,0),"")</f>
        <v/>
      </c>
      <c r="AA44" s="99" t="str">
        <f>IFERROR(VLOOKUP($D44,Oasises!$C:$X,18,0),"")</f>
        <v/>
      </c>
      <c r="AB44" s="99" t="str">
        <f>IFERROR(VLOOKUP($D44,Oasises!$C:$X,19,0),"")</f>
        <v/>
      </c>
      <c r="AC44" s="99" t="str">
        <f>IFERROR(VLOOKUP($D44,Oasises!$C:$X,20,0),"")</f>
        <v/>
      </c>
      <c r="AD44" s="99" t="str">
        <f>IFERROR(VLOOKUP($D44,Oasises!$C:$X,21,0),"")</f>
        <v/>
      </c>
      <c r="AE44" s="129" t="str">
        <f>IFERROR(VLOOKUP($D44,Oasises!$C:$X,22,0),"")</f>
        <v/>
      </c>
      <c r="AF44" s="124" t="str">
        <f>IFERROR(V44*other!F$2+W44*other!F$3+X44*other!F$4+$Y44*other!F$5+$Z44*other!F$6+$AA44*other!F$7+$AB44*other!F$8+$AC44*other!F$9+$AD44*other!F$10+$AE44*other!F$11,"")</f>
        <v/>
      </c>
      <c r="AG44" s="100" t="str">
        <f>IFERROR($V44*other!G$2+$W44*other!G$3+$X44*other!G$4+$Y44*other!G$5+$Z44*other!G$6+$AA44*other!G$7+$AB44*other!G$8+$AC44*other!G$9+$AD44*other!G$10+$AE44*other!G$11,"")</f>
        <v/>
      </c>
      <c r="AH44" s="113" t="str">
        <f t="shared" si="4"/>
        <v/>
      </c>
      <c r="AI44" s="120" t="str">
        <f t="shared" si="5"/>
        <v/>
      </c>
    </row>
    <row r="45" spans="2:35" x14ac:dyDescent="0.25">
      <c r="B45" s="1"/>
      <c r="C45" s="2"/>
      <c r="D45" s="99"/>
      <c r="E45" s="99"/>
      <c r="F45" s="99"/>
      <c r="G45" s="99"/>
      <c r="H45" s="115"/>
      <c r="I45" s="99"/>
      <c r="J45" s="115"/>
      <c r="K45" s="99"/>
      <c r="L45" s="115"/>
      <c r="M45" s="99"/>
      <c r="N45" s="99" t="str">
        <f>IFERROR(VLOOKUP($D45,Oasises!$C:$X,12,0),"")</f>
        <v/>
      </c>
      <c r="O45" s="145">
        <f>MAX(IFERROR(60/VLOOKUP(H45,Troops!$D:$H,5,0)*N45,0),IFERROR(60/VLOOKUP(J45,Troops!$D:$H,5,0)*N45,0),IFERROR(60/VLOOKUP(L45,Troops!$D:$H,5,0)*N45,0))</f>
        <v>0</v>
      </c>
      <c r="P45" s="2" t="str">
        <f>IFERROR(VLOOKUP(D45,Reports!C:E,3,0),"")</f>
        <v/>
      </c>
      <c r="Q45" s="146" t="str">
        <f t="shared" si="3"/>
        <v/>
      </c>
      <c r="R45" s="2" t="str">
        <f>IFERROR(VLOOKUP(B45,'Rally Point'!A:B,2,0),"")</f>
        <v/>
      </c>
      <c r="S45" s="2" t="str">
        <f>IFERROR(VLOOKUP(B45,'Rally Point'!C:D,2,0),"")</f>
        <v/>
      </c>
      <c r="T45" s="2" t="str">
        <f>IFERROR(VLOOKUP(D45,Reports!C:F,4,0),"")</f>
        <v/>
      </c>
      <c r="U45" s="147" t="str">
        <f>IFERROR(VLOOKUP(D45,Reports!C:D,2,0),"")</f>
        <v/>
      </c>
      <c r="V45" s="128" t="str">
        <f>IFERROR(VLOOKUP($D45,Oasises!$C:$X,13,0),"")</f>
        <v/>
      </c>
      <c r="W45" s="99" t="str">
        <f>IFERROR(VLOOKUP($D45,Oasises!$C:$X,14,0),"")</f>
        <v/>
      </c>
      <c r="X45" s="99" t="str">
        <f>IFERROR(VLOOKUP($D45,Oasises!$C:$X,15,0),"")</f>
        <v/>
      </c>
      <c r="Y45" s="99" t="str">
        <f>IFERROR(VLOOKUP($D45,Oasises!$C:$X,16,0),"")</f>
        <v/>
      </c>
      <c r="Z45" s="99" t="str">
        <f>IFERROR(VLOOKUP($D45,Oasises!$C:$X,17,0),"")</f>
        <v/>
      </c>
      <c r="AA45" s="99" t="str">
        <f>IFERROR(VLOOKUP($D45,Oasises!$C:$X,18,0),"")</f>
        <v/>
      </c>
      <c r="AB45" s="99" t="str">
        <f>IFERROR(VLOOKUP($D45,Oasises!$C:$X,19,0),"")</f>
        <v/>
      </c>
      <c r="AC45" s="99" t="str">
        <f>IFERROR(VLOOKUP($D45,Oasises!$C:$X,20,0),"")</f>
        <v/>
      </c>
      <c r="AD45" s="99" t="str">
        <f>IFERROR(VLOOKUP($D45,Oasises!$C:$X,21,0),"")</f>
        <v/>
      </c>
      <c r="AE45" s="129" t="str">
        <f>IFERROR(VLOOKUP($D45,Oasises!$C:$X,22,0),"")</f>
        <v/>
      </c>
      <c r="AF45" s="124" t="str">
        <f>IFERROR(V45*other!F$2+W45*other!F$3+X45*other!F$4+$Y45*other!F$5+$Z45*other!F$6+$AA45*other!F$7+$AB45*other!F$8+$AC45*other!F$9+$AD45*other!F$10+$AE45*other!F$11,"")</f>
        <v/>
      </c>
      <c r="AG45" s="100" t="str">
        <f>IFERROR($V45*other!G$2+$W45*other!G$3+$X45*other!G$4+$Y45*other!G$5+$Z45*other!G$6+$AA45*other!G$7+$AB45*other!G$8+$AC45*other!G$9+$AD45*other!G$10+$AE45*other!G$11,"")</f>
        <v/>
      </c>
      <c r="AH45" s="113" t="str">
        <f t="shared" si="4"/>
        <v/>
      </c>
      <c r="AI45" s="120" t="str">
        <f t="shared" si="5"/>
        <v/>
      </c>
    </row>
    <row r="46" spans="2:35" x14ac:dyDescent="0.25">
      <c r="B46" s="1"/>
      <c r="C46" s="2"/>
      <c r="D46" s="99"/>
      <c r="E46" s="99"/>
      <c r="F46" s="99"/>
      <c r="G46" s="99"/>
      <c r="H46" s="115"/>
      <c r="I46" s="99"/>
      <c r="J46" s="115"/>
      <c r="K46" s="99"/>
      <c r="L46" s="115"/>
      <c r="M46" s="99"/>
      <c r="N46" s="99" t="str">
        <f>IFERROR(VLOOKUP($D46,Oasises!$C:$X,12,0),"")</f>
        <v/>
      </c>
      <c r="O46" s="145">
        <f>MAX(IFERROR(60/VLOOKUP(H46,Troops!$D:$H,5,0)*N46,0),IFERROR(60/VLOOKUP(J46,Troops!$D:$H,5,0)*N46,0),IFERROR(60/VLOOKUP(L46,Troops!$D:$H,5,0)*N46,0))</f>
        <v>0</v>
      </c>
      <c r="P46" s="2" t="str">
        <f>IFERROR(VLOOKUP(D46,Reports!C:E,3,0),"")</f>
        <v/>
      </c>
      <c r="Q46" s="146" t="str">
        <f t="shared" si="3"/>
        <v/>
      </c>
      <c r="R46" s="2" t="str">
        <f>IFERROR(VLOOKUP(B46,'Rally Point'!A:B,2,0),"")</f>
        <v/>
      </c>
      <c r="S46" s="2" t="str">
        <f>IFERROR(VLOOKUP(B46,'Rally Point'!C:D,2,0),"")</f>
        <v/>
      </c>
      <c r="T46" s="2" t="str">
        <f>IFERROR(VLOOKUP(D46,Reports!C:F,4,0),"")</f>
        <v/>
      </c>
      <c r="U46" s="147" t="str">
        <f>IFERROR(VLOOKUP(D46,Reports!C:D,2,0),"")</f>
        <v/>
      </c>
      <c r="V46" s="128" t="str">
        <f>IFERROR(VLOOKUP($D46,Oasises!$C:$X,13,0),"")</f>
        <v/>
      </c>
      <c r="W46" s="99" t="str">
        <f>IFERROR(VLOOKUP($D46,Oasises!$C:$X,14,0),"")</f>
        <v/>
      </c>
      <c r="X46" s="99" t="str">
        <f>IFERROR(VLOOKUP($D46,Oasises!$C:$X,15,0),"")</f>
        <v/>
      </c>
      <c r="Y46" s="99" t="str">
        <f>IFERROR(VLOOKUP($D46,Oasises!$C:$X,16,0),"")</f>
        <v/>
      </c>
      <c r="Z46" s="99" t="str">
        <f>IFERROR(VLOOKUP($D46,Oasises!$C:$X,17,0),"")</f>
        <v/>
      </c>
      <c r="AA46" s="99" t="str">
        <f>IFERROR(VLOOKUP($D46,Oasises!$C:$X,18,0),"")</f>
        <v/>
      </c>
      <c r="AB46" s="99" t="str">
        <f>IFERROR(VLOOKUP($D46,Oasises!$C:$X,19,0),"")</f>
        <v/>
      </c>
      <c r="AC46" s="99" t="str">
        <f>IFERROR(VLOOKUP($D46,Oasises!$C:$X,20,0),"")</f>
        <v/>
      </c>
      <c r="AD46" s="99" t="str">
        <f>IFERROR(VLOOKUP($D46,Oasises!$C:$X,21,0),"")</f>
        <v/>
      </c>
      <c r="AE46" s="129" t="str">
        <f>IFERROR(VLOOKUP($D46,Oasises!$C:$X,22,0),"")</f>
        <v/>
      </c>
      <c r="AF46" s="124" t="str">
        <f>IFERROR(V46*other!F$2+W46*other!F$3+X46*other!F$4+$Y46*other!F$5+$Z46*other!F$6+$AA46*other!F$7+$AB46*other!F$8+$AC46*other!F$9+$AD46*other!F$10+$AE46*other!F$11,"")</f>
        <v/>
      </c>
      <c r="AG46" s="100" t="str">
        <f>IFERROR($V46*other!G$2+$W46*other!G$3+$X46*other!G$4+$Y46*other!G$5+$Z46*other!G$6+$AA46*other!G$7+$AB46*other!G$8+$AC46*other!G$9+$AD46*other!G$10+$AE46*other!G$11,"")</f>
        <v/>
      </c>
      <c r="AH46" s="113" t="str">
        <f t="shared" si="4"/>
        <v/>
      </c>
      <c r="AI46" s="120" t="str">
        <f t="shared" si="5"/>
        <v/>
      </c>
    </row>
    <row r="47" spans="2:35" x14ac:dyDescent="0.25">
      <c r="B47" s="1"/>
      <c r="C47" s="2"/>
      <c r="D47" s="99"/>
      <c r="E47" s="99"/>
      <c r="F47" s="99"/>
      <c r="G47" s="99"/>
      <c r="H47" s="115"/>
      <c r="I47" s="99"/>
      <c r="J47" s="115"/>
      <c r="K47" s="99"/>
      <c r="L47" s="115"/>
      <c r="M47" s="99"/>
      <c r="N47" s="99" t="str">
        <f>IFERROR(VLOOKUP($D47,Oasises!$C:$X,12,0),"")</f>
        <v/>
      </c>
      <c r="O47" s="145">
        <f>MAX(IFERROR(60/VLOOKUP(H47,Troops!$D:$H,5,0)*N47,0),IFERROR(60/VLOOKUP(J47,Troops!$D:$H,5,0)*N47,0),IFERROR(60/VLOOKUP(L47,Troops!$D:$H,5,0)*N47,0))</f>
        <v>0</v>
      </c>
      <c r="P47" s="2" t="str">
        <f>IFERROR(VLOOKUP(D47,Reports!C:E,3,0),"")</f>
        <v/>
      </c>
      <c r="Q47" s="146" t="str">
        <f t="shared" si="3"/>
        <v/>
      </c>
      <c r="R47" s="2" t="str">
        <f>IFERROR(VLOOKUP(B47,'Rally Point'!A:B,2,0),"")</f>
        <v/>
      </c>
      <c r="S47" s="2" t="str">
        <f>IFERROR(VLOOKUP(B47,'Rally Point'!C:D,2,0),"")</f>
        <v/>
      </c>
      <c r="T47" s="2" t="str">
        <f>IFERROR(VLOOKUP(D47,Reports!C:F,4,0),"")</f>
        <v/>
      </c>
      <c r="U47" s="147" t="str">
        <f>IFERROR(VLOOKUP(D47,Reports!C:D,2,0),"")</f>
        <v/>
      </c>
      <c r="V47" s="128" t="str">
        <f>IFERROR(VLOOKUP($D47,Oasises!$C:$X,13,0),"")</f>
        <v/>
      </c>
      <c r="W47" s="99" t="str">
        <f>IFERROR(VLOOKUP($D47,Oasises!$C:$X,14,0),"")</f>
        <v/>
      </c>
      <c r="X47" s="99" t="str">
        <f>IFERROR(VLOOKUP($D47,Oasises!$C:$X,15,0),"")</f>
        <v/>
      </c>
      <c r="Y47" s="99" t="str">
        <f>IFERROR(VLOOKUP($D47,Oasises!$C:$X,16,0),"")</f>
        <v/>
      </c>
      <c r="Z47" s="99" t="str">
        <f>IFERROR(VLOOKUP($D47,Oasises!$C:$X,17,0),"")</f>
        <v/>
      </c>
      <c r="AA47" s="99" t="str">
        <f>IFERROR(VLOOKUP($D47,Oasises!$C:$X,18,0),"")</f>
        <v/>
      </c>
      <c r="AB47" s="99" t="str">
        <f>IFERROR(VLOOKUP($D47,Oasises!$C:$X,19,0),"")</f>
        <v/>
      </c>
      <c r="AC47" s="99" t="str">
        <f>IFERROR(VLOOKUP($D47,Oasises!$C:$X,20,0),"")</f>
        <v/>
      </c>
      <c r="AD47" s="99" t="str">
        <f>IFERROR(VLOOKUP($D47,Oasises!$C:$X,21,0),"")</f>
        <v/>
      </c>
      <c r="AE47" s="129" t="str">
        <f>IFERROR(VLOOKUP($D47,Oasises!$C:$X,22,0),"")</f>
        <v/>
      </c>
      <c r="AF47" s="124" t="str">
        <f>IFERROR(V47*other!F$2+W47*other!F$3+X47*other!F$4+$Y47*other!F$5+$Z47*other!F$6+$AA47*other!F$7+$AB47*other!F$8+$AC47*other!F$9+$AD47*other!F$10+$AE47*other!F$11,"")</f>
        <v/>
      </c>
      <c r="AG47" s="100" t="str">
        <f>IFERROR($V47*other!G$2+$W47*other!G$3+$X47*other!G$4+$Y47*other!G$5+$Z47*other!G$6+$AA47*other!G$7+$AB47*other!G$8+$AC47*other!G$9+$AD47*other!G$10+$AE47*other!G$11,"")</f>
        <v/>
      </c>
      <c r="AH47" s="113" t="str">
        <f t="shared" si="4"/>
        <v/>
      </c>
      <c r="AI47" s="120" t="str">
        <f t="shared" si="5"/>
        <v/>
      </c>
    </row>
    <row r="48" spans="2:35" x14ac:dyDescent="0.25">
      <c r="B48" s="1"/>
      <c r="C48" s="2"/>
      <c r="D48" s="99"/>
      <c r="E48" s="99"/>
      <c r="F48" s="99"/>
      <c r="G48" s="99"/>
      <c r="H48" s="115"/>
      <c r="I48" s="99"/>
      <c r="J48" s="115"/>
      <c r="K48" s="99"/>
      <c r="L48" s="115"/>
      <c r="M48" s="99"/>
      <c r="N48" s="99" t="str">
        <f>IFERROR(VLOOKUP($D48,Oasises!$C:$X,12,0),"")</f>
        <v/>
      </c>
      <c r="O48" s="145">
        <f>MAX(IFERROR(60/VLOOKUP(H48,Troops!$D:$H,5,0)*N48,0),IFERROR(60/VLOOKUP(J48,Troops!$D:$H,5,0)*N48,0),IFERROR(60/VLOOKUP(L48,Troops!$D:$H,5,0)*N48,0))</f>
        <v>0</v>
      </c>
      <c r="P48" s="2" t="str">
        <f>IFERROR(VLOOKUP(D48,Reports!C:E,3,0),"")</f>
        <v/>
      </c>
      <c r="Q48" s="146" t="str">
        <f t="shared" si="3"/>
        <v/>
      </c>
      <c r="R48" s="2" t="str">
        <f>IFERROR(VLOOKUP(B48,'Rally Point'!A:B,2,0),"")</f>
        <v/>
      </c>
      <c r="S48" s="2" t="str">
        <f>IFERROR(VLOOKUP(B48,'Rally Point'!C:D,2,0),"")</f>
        <v/>
      </c>
      <c r="T48" s="2" t="str">
        <f>IFERROR(VLOOKUP(D48,Reports!C:F,4,0),"")</f>
        <v/>
      </c>
      <c r="U48" s="147" t="str">
        <f>IFERROR(VLOOKUP(D48,Reports!C:D,2,0),"")</f>
        <v/>
      </c>
      <c r="V48" s="128" t="str">
        <f>IFERROR(VLOOKUP($D48,Oasises!$C:$X,13,0),"")</f>
        <v/>
      </c>
      <c r="W48" s="99" t="str">
        <f>IFERROR(VLOOKUP($D48,Oasises!$C:$X,14,0),"")</f>
        <v/>
      </c>
      <c r="X48" s="99" t="str">
        <f>IFERROR(VLOOKUP($D48,Oasises!$C:$X,15,0),"")</f>
        <v/>
      </c>
      <c r="Y48" s="99" t="str">
        <f>IFERROR(VLOOKUP($D48,Oasises!$C:$X,16,0),"")</f>
        <v/>
      </c>
      <c r="Z48" s="99" t="str">
        <f>IFERROR(VLOOKUP($D48,Oasises!$C:$X,17,0),"")</f>
        <v/>
      </c>
      <c r="AA48" s="99" t="str">
        <f>IFERROR(VLOOKUP($D48,Oasises!$C:$X,18,0),"")</f>
        <v/>
      </c>
      <c r="AB48" s="99" t="str">
        <f>IFERROR(VLOOKUP($D48,Oasises!$C:$X,19,0),"")</f>
        <v/>
      </c>
      <c r="AC48" s="99" t="str">
        <f>IFERROR(VLOOKUP($D48,Oasises!$C:$X,20,0),"")</f>
        <v/>
      </c>
      <c r="AD48" s="99" t="str">
        <f>IFERROR(VLOOKUP($D48,Oasises!$C:$X,21,0),"")</f>
        <v/>
      </c>
      <c r="AE48" s="129" t="str">
        <f>IFERROR(VLOOKUP($D48,Oasises!$C:$X,22,0),"")</f>
        <v/>
      </c>
      <c r="AF48" s="124" t="str">
        <f>IFERROR(V48*other!F$2+W48*other!F$3+X48*other!F$4+$Y48*other!F$5+$Z48*other!F$6+$AA48*other!F$7+$AB48*other!F$8+$AC48*other!F$9+$AD48*other!F$10+$AE48*other!F$11,"")</f>
        <v/>
      </c>
      <c r="AG48" s="100" t="str">
        <f>IFERROR($V48*other!G$2+$W48*other!G$3+$X48*other!G$4+$Y48*other!G$5+$Z48*other!G$6+$AA48*other!G$7+$AB48*other!G$8+$AC48*other!G$9+$AD48*other!G$10+$AE48*other!G$11,"")</f>
        <v/>
      </c>
      <c r="AH48" s="113" t="str">
        <f t="shared" si="4"/>
        <v/>
      </c>
      <c r="AI48" s="120" t="str">
        <f t="shared" si="5"/>
        <v/>
      </c>
    </row>
    <row r="49" spans="2:35" x14ac:dyDescent="0.25">
      <c r="B49" s="1"/>
      <c r="C49" s="2"/>
      <c r="D49" s="99"/>
      <c r="E49" s="99"/>
      <c r="F49" s="99"/>
      <c r="G49" s="99"/>
      <c r="H49" s="115"/>
      <c r="I49" s="99"/>
      <c r="J49" s="115"/>
      <c r="K49" s="99"/>
      <c r="L49" s="115"/>
      <c r="M49" s="99"/>
      <c r="N49" s="99" t="str">
        <f>IFERROR(VLOOKUP($D49,Oasises!$C:$X,12,0),"")</f>
        <v/>
      </c>
      <c r="O49" s="145">
        <f>MAX(IFERROR(60/VLOOKUP(H49,Troops!$D:$H,5,0)*N49,0),IFERROR(60/VLOOKUP(J49,Troops!$D:$H,5,0)*N49,0),IFERROR(60/VLOOKUP(L49,Troops!$D:$H,5,0)*N49,0))</f>
        <v>0</v>
      </c>
      <c r="P49" s="2" t="str">
        <f>IFERROR(VLOOKUP(D49,Reports!C:E,3,0),"")</f>
        <v/>
      </c>
      <c r="Q49" s="146" t="str">
        <f t="shared" si="3"/>
        <v/>
      </c>
      <c r="R49" s="2" t="str">
        <f>IFERROR(VLOOKUP(B49,'Rally Point'!A:B,2,0),"")</f>
        <v/>
      </c>
      <c r="S49" s="2" t="str">
        <f>IFERROR(VLOOKUP(B49,'Rally Point'!C:D,2,0),"")</f>
        <v/>
      </c>
      <c r="T49" s="2" t="str">
        <f>IFERROR(VLOOKUP(D49,Reports!C:F,4,0),"")</f>
        <v/>
      </c>
      <c r="U49" s="147" t="str">
        <f>IFERROR(VLOOKUP(D49,Reports!C:D,2,0),"")</f>
        <v/>
      </c>
      <c r="V49" s="128" t="str">
        <f>IFERROR(VLOOKUP($D49,Oasises!$C:$X,13,0),"")</f>
        <v/>
      </c>
      <c r="W49" s="99" t="str">
        <f>IFERROR(VLOOKUP($D49,Oasises!$C:$X,14,0),"")</f>
        <v/>
      </c>
      <c r="X49" s="99" t="str">
        <f>IFERROR(VLOOKUP($D49,Oasises!$C:$X,15,0),"")</f>
        <v/>
      </c>
      <c r="Y49" s="99" t="str">
        <f>IFERROR(VLOOKUP($D49,Oasises!$C:$X,16,0),"")</f>
        <v/>
      </c>
      <c r="Z49" s="99" t="str">
        <f>IFERROR(VLOOKUP($D49,Oasises!$C:$X,17,0),"")</f>
        <v/>
      </c>
      <c r="AA49" s="99" t="str">
        <f>IFERROR(VLOOKUP($D49,Oasises!$C:$X,18,0),"")</f>
        <v/>
      </c>
      <c r="AB49" s="99" t="str">
        <f>IFERROR(VLOOKUP($D49,Oasises!$C:$X,19,0),"")</f>
        <v/>
      </c>
      <c r="AC49" s="99" t="str">
        <f>IFERROR(VLOOKUP($D49,Oasises!$C:$X,20,0),"")</f>
        <v/>
      </c>
      <c r="AD49" s="99" t="str">
        <f>IFERROR(VLOOKUP($D49,Oasises!$C:$X,21,0),"")</f>
        <v/>
      </c>
      <c r="AE49" s="129" t="str">
        <f>IFERROR(VLOOKUP($D49,Oasises!$C:$X,22,0),"")</f>
        <v/>
      </c>
      <c r="AF49" s="124" t="str">
        <f>IFERROR(V49*other!F$2+W49*other!F$3+X49*other!F$4+$Y49*other!F$5+$Z49*other!F$6+$AA49*other!F$7+$AB49*other!F$8+$AC49*other!F$9+$AD49*other!F$10+$AE49*other!F$11,"")</f>
        <v/>
      </c>
      <c r="AG49" s="100" t="str">
        <f>IFERROR($V49*other!G$2+$W49*other!G$3+$X49*other!G$4+$Y49*other!G$5+$Z49*other!G$6+$AA49*other!G$7+$AB49*other!G$8+$AC49*other!G$9+$AD49*other!G$10+$AE49*other!G$11,"")</f>
        <v/>
      </c>
      <c r="AH49" s="113" t="str">
        <f t="shared" si="4"/>
        <v/>
      </c>
      <c r="AI49" s="120" t="str">
        <f t="shared" si="5"/>
        <v/>
      </c>
    </row>
    <row r="50" spans="2:35" x14ac:dyDescent="0.25">
      <c r="B50" s="1"/>
      <c r="C50" s="2"/>
      <c r="D50" s="99"/>
      <c r="E50" s="99"/>
      <c r="F50" s="99"/>
      <c r="G50" s="99"/>
      <c r="H50" s="115"/>
      <c r="I50" s="99"/>
      <c r="J50" s="115"/>
      <c r="K50" s="99"/>
      <c r="L50" s="115"/>
      <c r="M50" s="99"/>
      <c r="N50" s="99" t="str">
        <f>IFERROR(VLOOKUP($D50,Oasises!$C:$X,12,0),"")</f>
        <v/>
      </c>
      <c r="O50" s="145">
        <f>MAX(IFERROR(60/VLOOKUP(H50,Troops!$D:$H,5,0)*N50,0),IFERROR(60/VLOOKUP(J50,Troops!$D:$H,5,0)*N50,0),IFERROR(60/VLOOKUP(L50,Troops!$D:$H,5,0)*N50,0))</f>
        <v>0</v>
      </c>
      <c r="P50" s="2" t="str">
        <f>IFERROR(VLOOKUP(D50,Reports!C:E,3,0),"")</f>
        <v/>
      </c>
      <c r="Q50" s="146" t="str">
        <f t="shared" si="3"/>
        <v/>
      </c>
      <c r="R50" s="2" t="str">
        <f>IFERROR(VLOOKUP(B50,'Rally Point'!A:B,2,0),"")</f>
        <v/>
      </c>
      <c r="S50" s="2" t="str">
        <f>IFERROR(VLOOKUP(B50,'Rally Point'!C:D,2,0),"")</f>
        <v/>
      </c>
      <c r="T50" s="2" t="str">
        <f>IFERROR(VLOOKUP(D50,Reports!C:F,4,0),"")</f>
        <v/>
      </c>
      <c r="U50" s="147" t="str">
        <f>IFERROR(VLOOKUP(D50,Reports!C:D,2,0),"")</f>
        <v/>
      </c>
      <c r="V50" s="128" t="str">
        <f>IFERROR(VLOOKUP($D50,Oasises!$C:$X,13,0),"")</f>
        <v/>
      </c>
      <c r="W50" s="99" t="str">
        <f>IFERROR(VLOOKUP($D50,Oasises!$C:$X,14,0),"")</f>
        <v/>
      </c>
      <c r="X50" s="99" t="str">
        <f>IFERROR(VLOOKUP($D50,Oasises!$C:$X,15,0),"")</f>
        <v/>
      </c>
      <c r="Y50" s="99" t="str">
        <f>IFERROR(VLOOKUP($D50,Oasises!$C:$X,16,0),"")</f>
        <v/>
      </c>
      <c r="Z50" s="99" t="str">
        <f>IFERROR(VLOOKUP($D50,Oasises!$C:$X,17,0),"")</f>
        <v/>
      </c>
      <c r="AA50" s="99" t="str">
        <f>IFERROR(VLOOKUP($D50,Oasises!$C:$X,18,0),"")</f>
        <v/>
      </c>
      <c r="AB50" s="99" t="str">
        <f>IFERROR(VLOOKUP($D50,Oasises!$C:$X,19,0),"")</f>
        <v/>
      </c>
      <c r="AC50" s="99" t="str">
        <f>IFERROR(VLOOKUP($D50,Oasises!$C:$X,20,0),"")</f>
        <v/>
      </c>
      <c r="AD50" s="99" t="str">
        <f>IFERROR(VLOOKUP($D50,Oasises!$C:$X,21,0),"")</f>
        <v/>
      </c>
      <c r="AE50" s="129" t="str">
        <f>IFERROR(VLOOKUP($D50,Oasises!$C:$X,22,0),"")</f>
        <v/>
      </c>
      <c r="AF50" s="124" t="str">
        <f>IFERROR(V50*other!F$2+W50*other!F$3+X50*other!F$4+$Y50*other!F$5+$Z50*other!F$6+$AA50*other!F$7+$AB50*other!F$8+$AC50*other!F$9+$AD50*other!F$10+$AE50*other!F$11,"")</f>
        <v/>
      </c>
      <c r="AG50" s="100" t="str">
        <f>IFERROR($V50*other!G$2+$W50*other!G$3+$X50*other!G$4+$Y50*other!G$5+$Z50*other!G$6+$AA50*other!G$7+$AB50*other!G$8+$AC50*other!G$9+$AD50*other!G$10+$AE50*other!G$11,"")</f>
        <v/>
      </c>
      <c r="AH50" s="113" t="str">
        <f t="shared" si="4"/>
        <v/>
      </c>
      <c r="AI50" s="120" t="str">
        <f t="shared" si="5"/>
        <v/>
      </c>
    </row>
    <row r="51" spans="2:35" x14ac:dyDescent="0.25">
      <c r="B51" s="1"/>
      <c r="C51" s="2"/>
      <c r="D51" s="99"/>
      <c r="E51" s="99"/>
      <c r="F51" s="99"/>
      <c r="G51" s="99"/>
      <c r="H51" s="115"/>
      <c r="I51" s="99"/>
      <c r="J51" s="115"/>
      <c r="K51" s="99"/>
      <c r="L51" s="115"/>
      <c r="M51" s="99"/>
      <c r="N51" s="99" t="str">
        <f>IFERROR(VLOOKUP($D51,Oasises!$C:$X,12,0),"")</f>
        <v/>
      </c>
      <c r="O51" s="145">
        <f>MAX(IFERROR(60/VLOOKUP(H51,Troops!$D:$H,5,0)*N51,0),IFERROR(60/VLOOKUP(J51,Troops!$D:$H,5,0)*N51,0),IFERROR(60/VLOOKUP(L51,Troops!$D:$H,5,0)*N51,0))</f>
        <v>0</v>
      </c>
      <c r="P51" s="2" t="str">
        <f>IFERROR(VLOOKUP(D51,Reports!C:E,3,0),"")</f>
        <v/>
      </c>
      <c r="Q51" s="146" t="str">
        <f t="shared" si="3"/>
        <v/>
      </c>
      <c r="R51" s="2" t="str">
        <f>IFERROR(VLOOKUP(B51,'Rally Point'!A:B,2,0),"")</f>
        <v/>
      </c>
      <c r="S51" s="2" t="str">
        <f>IFERROR(VLOOKUP(B51,'Rally Point'!C:D,2,0),"")</f>
        <v/>
      </c>
      <c r="T51" s="2" t="str">
        <f>IFERROR(VLOOKUP(D51,Reports!C:F,4,0),"")</f>
        <v/>
      </c>
      <c r="U51" s="147" t="str">
        <f>IFERROR(VLOOKUP(D51,Reports!C:D,2,0),"")</f>
        <v/>
      </c>
      <c r="V51" s="128" t="str">
        <f>IFERROR(VLOOKUP($D51,Oasises!$C:$X,13,0),"")</f>
        <v/>
      </c>
      <c r="W51" s="99" t="str">
        <f>IFERROR(VLOOKUP($D51,Oasises!$C:$X,14,0),"")</f>
        <v/>
      </c>
      <c r="X51" s="99" t="str">
        <f>IFERROR(VLOOKUP($D51,Oasises!$C:$X,15,0),"")</f>
        <v/>
      </c>
      <c r="Y51" s="99" t="str">
        <f>IFERROR(VLOOKUP($D51,Oasises!$C:$X,16,0),"")</f>
        <v/>
      </c>
      <c r="Z51" s="99" t="str">
        <f>IFERROR(VLOOKUP($D51,Oasises!$C:$X,17,0),"")</f>
        <v/>
      </c>
      <c r="AA51" s="99" t="str">
        <f>IFERROR(VLOOKUP($D51,Oasises!$C:$X,18,0),"")</f>
        <v/>
      </c>
      <c r="AB51" s="99" t="str">
        <f>IFERROR(VLOOKUP($D51,Oasises!$C:$X,19,0),"")</f>
        <v/>
      </c>
      <c r="AC51" s="99" t="str">
        <f>IFERROR(VLOOKUP($D51,Oasises!$C:$X,20,0),"")</f>
        <v/>
      </c>
      <c r="AD51" s="99" t="str">
        <f>IFERROR(VLOOKUP($D51,Oasises!$C:$X,21,0),"")</f>
        <v/>
      </c>
      <c r="AE51" s="129" t="str">
        <f>IFERROR(VLOOKUP($D51,Oasises!$C:$X,22,0),"")</f>
        <v/>
      </c>
      <c r="AF51" s="124" t="str">
        <f>IFERROR(V51*other!F$2+W51*other!F$3+X51*other!F$4+$Y51*other!F$5+$Z51*other!F$6+$AA51*other!F$7+$AB51*other!F$8+$AC51*other!F$9+$AD51*other!F$10+$AE51*other!F$11,"")</f>
        <v/>
      </c>
      <c r="AG51" s="100" t="str">
        <f>IFERROR($V51*other!G$2+$W51*other!G$3+$X51*other!G$4+$Y51*other!G$5+$Z51*other!G$6+$AA51*other!G$7+$AB51*other!G$8+$AC51*other!G$9+$AD51*other!G$10+$AE51*other!G$11,"")</f>
        <v/>
      </c>
      <c r="AH51" s="113" t="str">
        <f t="shared" si="4"/>
        <v/>
      </c>
      <c r="AI51" s="120" t="str">
        <f t="shared" si="5"/>
        <v/>
      </c>
    </row>
    <row r="52" spans="2:35" x14ac:dyDescent="0.25">
      <c r="B52" s="1"/>
      <c r="C52" s="2"/>
      <c r="D52" s="99"/>
      <c r="E52" s="99"/>
      <c r="F52" s="99"/>
      <c r="G52" s="99"/>
      <c r="H52" s="115"/>
      <c r="I52" s="99"/>
      <c r="J52" s="115"/>
      <c r="K52" s="99"/>
      <c r="L52" s="115"/>
      <c r="M52" s="99"/>
      <c r="N52" s="99" t="str">
        <f>IFERROR(VLOOKUP($D52,Oasises!$C:$X,12,0),"")</f>
        <v/>
      </c>
      <c r="O52" s="145">
        <f>MAX(IFERROR(60/VLOOKUP(H52,Troops!$D:$H,5,0)*N52,0),IFERROR(60/VLOOKUP(J52,Troops!$D:$H,5,0)*N52,0),IFERROR(60/VLOOKUP(L52,Troops!$D:$H,5,0)*N52,0))</f>
        <v>0</v>
      </c>
      <c r="P52" s="2" t="str">
        <f>IFERROR(VLOOKUP(D52,Reports!C:E,3,0),"")</f>
        <v/>
      </c>
      <c r="Q52" s="146" t="str">
        <f t="shared" si="3"/>
        <v/>
      </c>
      <c r="R52" s="2" t="str">
        <f>IFERROR(VLOOKUP(B52,'Rally Point'!A:B,2,0),"")</f>
        <v/>
      </c>
      <c r="S52" s="2" t="str">
        <f>IFERROR(VLOOKUP(B52,'Rally Point'!C:D,2,0),"")</f>
        <v/>
      </c>
      <c r="T52" s="2" t="str">
        <f>IFERROR(VLOOKUP(D52,Reports!C:F,4,0),"")</f>
        <v/>
      </c>
      <c r="U52" s="147" t="str">
        <f>IFERROR(VLOOKUP(D52,Reports!C:D,2,0),"")</f>
        <v/>
      </c>
      <c r="V52" s="128" t="str">
        <f>IFERROR(VLOOKUP($D52,Oasises!$C:$X,13,0),"")</f>
        <v/>
      </c>
      <c r="W52" s="99" t="str">
        <f>IFERROR(VLOOKUP($D52,Oasises!$C:$X,14,0),"")</f>
        <v/>
      </c>
      <c r="X52" s="99" t="str">
        <f>IFERROR(VLOOKUP($D52,Oasises!$C:$X,15,0),"")</f>
        <v/>
      </c>
      <c r="Y52" s="99" t="str">
        <f>IFERROR(VLOOKUP($D52,Oasises!$C:$X,16,0),"")</f>
        <v/>
      </c>
      <c r="Z52" s="99" t="str">
        <f>IFERROR(VLOOKUP($D52,Oasises!$C:$X,17,0),"")</f>
        <v/>
      </c>
      <c r="AA52" s="99" t="str">
        <f>IFERROR(VLOOKUP($D52,Oasises!$C:$X,18,0),"")</f>
        <v/>
      </c>
      <c r="AB52" s="99" t="str">
        <f>IFERROR(VLOOKUP($D52,Oasises!$C:$X,19,0),"")</f>
        <v/>
      </c>
      <c r="AC52" s="99" t="str">
        <f>IFERROR(VLOOKUP($D52,Oasises!$C:$X,20,0),"")</f>
        <v/>
      </c>
      <c r="AD52" s="99" t="str">
        <f>IFERROR(VLOOKUP($D52,Oasises!$C:$X,21,0),"")</f>
        <v/>
      </c>
      <c r="AE52" s="129" t="str">
        <f>IFERROR(VLOOKUP($D52,Oasises!$C:$X,22,0),"")</f>
        <v/>
      </c>
      <c r="AF52" s="124" t="str">
        <f>IFERROR(V52*other!F$2+W52*other!F$3+X52*other!F$4+$Y52*other!F$5+$Z52*other!F$6+$AA52*other!F$7+$AB52*other!F$8+$AC52*other!F$9+$AD52*other!F$10+$AE52*other!F$11,"")</f>
        <v/>
      </c>
      <c r="AG52" s="100" t="str">
        <f>IFERROR($V52*other!G$2+$W52*other!G$3+$X52*other!G$4+$Y52*other!G$5+$Z52*other!G$6+$AA52*other!G$7+$AB52*other!G$8+$AC52*other!G$9+$AD52*other!G$10+$AE52*other!G$11,"")</f>
        <v/>
      </c>
      <c r="AH52" s="113" t="str">
        <f t="shared" si="4"/>
        <v/>
      </c>
      <c r="AI52" s="120" t="str">
        <f t="shared" si="5"/>
        <v/>
      </c>
    </row>
    <row r="53" spans="2:35" x14ac:dyDescent="0.25">
      <c r="B53" s="1"/>
      <c r="C53" s="2"/>
      <c r="D53" s="99"/>
      <c r="E53" s="99"/>
      <c r="F53" s="99"/>
      <c r="G53" s="99"/>
      <c r="H53" s="115"/>
      <c r="I53" s="99"/>
      <c r="J53" s="115"/>
      <c r="K53" s="99"/>
      <c r="L53" s="115"/>
      <c r="M53" s="99"/>
      <c r="N53" s="99" t="str">
        <f>IFERROR(VLOOKUP($D53,Oasises!$C:$X,12,0),"")</f>
        <v/>
      </c>
      <c r="O53" s="145">
        <f>MAX(IFERROR(60/VLOOKUP(H53,Troops!$D:$H,5,0)*N53,0),IFERROR(60/VLOOKUP(J53,Troops!$D:$H,5,0)*N53,0),IFERROR(60/VLOOKUP(L53,Troops!$D:$H,5,0)*N53,0))</f>
        <v>0</v>
      </c>
      <c r="P53" s="2" t="str">
        <f>IFERROR(VLOOKUP(D53,Reports!C:E,3,0),"")</f>
        <v/>
      </c>
      <c r="Q53" s="146" t="str">
        <f t="shared" si="3"/>
        <v/>
      </c>
      <c r="R53" s="2" t="str">
        <f>IFERROR(VLOOKUP(B53,'Rally Point'!A:B,2,0),"")</f>
        <v/>
      </c>
      <c r="S53" s="2" t="str">
        <f>IFERROR(VLOOKUP(B53,'Rally Point'!C:D,2,0),"")</f>
        <v/>
      </c>
      <c r="T53" s="2" t="str">
        <f>IFERROR(VLOOKUP(D53,Reports!C:F,4,0),"")</f>
        <v/>
      </c>
      <c r="U53" s="147" t="str">
        <f>IFERROR(VLOOKUP(D53,Reports!C:D,2,0),"")</f>
        <v/>
      </c>
      <c r="V53" s="128" t="str">
        <f>IFERROR(VLOOKUP($D53,Oasises!$C:$X,13,0),"")</f>
        <v/>
      </c>
      <c r="W53" s="99" t="str">
        <f>IFERROR(VLOOKUP($D53,Oasises!$C:$X,14,0),"")</f>
        <v/>
      </c>
      <c r="X53" s="99" t="str">
        <f>IFERROR(VLOOKUP($D53,Oasises!$C:$X,15,0),"")</f>
        <v/>
      </c>
      <c r="Y53" s="99" t="str">
        <f>IFERROR(VLOOKUP($D53,Oasises!$C:$X,16,0),"")</f>
        <v/>
      </c>
      <c r="Z53" s="99" t="str">
        <f>IFERROR(VLOOKUP($D53,Oasises!$C:$X,17,0),"")</f>
        <v/>
      </c>
      <c r="AA53" s="99" t="str">
        <f>IFERROR(VLOOKUP($D53,Oasises!$C:$X,18,0),"")</f>
        <v/>
      </c>
      <c r="AB53" s="99" t="str">
        <f>IFERROR(VLOOKUP($D53,Oasises!$C:$X,19,0),"")</f>
        <v/>
      </c>
      <c r="AC53" s="99" t="str">
        <f>IFERROR(VLOOKUP($D53,Oasises!$C:$X,20,0),"")</f>
        <v/>
      </c>
      <c r="AD53" s="99" t="str">
        <f>IFERROR(VLOOKUP($D53,Oasises!$C:$X,21,0),"")</f>
        <v/>
      </c>
      <c r="AE53" s="129" t="str">
        <f>IFERROR(VLOOKUP($D53,Oasises!$C:$X,22,0),"")</f>
        <v/>
      </c>
      <c r="AF53" s="124" t="str">
        <f>IFERROR(V53*other!F$2+W53*other!F$3+X53*other!F$4+$Y53*other!F$5+$Z53*other!F$6+$AA53*other!F$7+$AB53*other!F$8+$AC53*other!F$9+$AD53*other!F$10+$AE53*other!F$11,"")</f>
        <v/>
      </c>
      <c r="AG53" s="100" t="str">
        <f>IFERROR($V53*other!G$2+$W53*other!G$3+$X53*other!G$4+$Y53*other!G$5+$Z53*other!G$6+$AA53*other!G$7+$AB53*other!G$8+$AC53*other!G$9+$AD53*other!G$10+$AE53*other!G$11,"")</f>
        <v/>
      </c>
      <c r="AH53" s="113" t="str">
        <f t="shared" si="4"/>
        <v/>
      </c>
      <c r="AI53" s="120" t="str">
        <f t="shared" si="5"/>
        <v/>
      </c>
    </row>
    <row r="54" spans="2:35" x14ac:dyDescent="0.25">
      <c r="B54" s="1"/>
      <c r="C54" s="2"/>
      <c r="D54" s="99"/>
      <c r="E54" s="99"/>
      <c r="F54" s="99"/>
      <c r="G54" s="99"/>
      <c r="H54" s="115"/>
      <c r="I54" s="99"/>
      <c r="J54" s="115"/>
      <c r="K54" s="99"/>
      <c r="L54" s="115"/>
      <c r="M54" s="99"/>
      <c r="N54" s="99" t="str">
        <f>IFERROR(VLOOKUP($D54,Oasises!$C:$X,12,0),"")</f>
        <v/>
      </c>
      <c r="O54" s="145">
        <f>MAX(IFERROR(60/VLOOKUP(H54,Troops!$D:$H,5,0)*N54,0),IFERROR(60/VLOOKUP(J54,Troops!$D:$H,5,0)*N54,0),IFERROR(60/VLOOKUP(L54,Troops!$D:$H,5,0)*N54,0))</f>
        <v>0</v>
      </c>
      <c r="P54" s="2" t="str">
        <f>IFERROR(VLOOKUP(D54,Reports!C:E,3,0),"")</f>
        <v/>
      </c>
      <c r="Q54" s="146" t="str">
        <f t="shared" si="3"/>
        <v/>
      </c>
      <c r="R54" s="2" t="str">
        <f>IFERROR(VLOOKUP(B54,'Rally Point'!A:B,2,0),"")</f>
        <v/>
      </c>
      <c r="S54" s="2" t="str">
        <f>IFERROR(VLOOKUP(B54,'Rally Point'!C:D,2,0),"")</f>
        <v/>
      </c>
      <c r="T54" s="2" t="str">
        <f>IFERROR(VLOOKUP(D54,Reports!C:F,4,0),"")</f>
        <v/>
      </c>
      <c r="U54" s="147" t="str">
        <f>IFERROR(VLOOKUP(D54,Reports!C:D,2,0),"")</f>
        <v/>
      </c>
      <c r="V54" s="128" t="str">
        <f>IFERROR(VLOOKUP($D54,Oasises!$C:$X,13,0),"")</f>
        <v/>
      </c>
      <c r="W54" s="99" t="str">
        <f>IFERROR(VLOOKUP($D54,Oasises!$C:$X,14,0),"")</f>
        <v/>
      </c>
      <c r="X54" s="99" t="str">
        <f>IFERROR(VLOOKUP($D54,Oasises!$C:$X,15,0),"")</f>
        <v/>
      </c>
      <c r="Y54" s="99" t="str">
        <f>IFERROR(VLOOKUP($D54,Oasises!$C:$X,16,0),"")</f>
        <v/>
      </c>
      <c r="Z54" s="99" t="str">
        <f>IFERROR(VLOOKUP($D54,Oasises!$C:$X,17,0),"")</f>
        <v/>
      </c>
      <c r="AA54" s="99" t="str">
        <f>IFERROR(VLOOKUP($D54,Oasises!$C:$X,18,0),"")</f>
        <v/>
      </c>
      <c r="AB54" s="99" t="str">
        <f>IFERROR(VLOOKUP($D54,Oasises!$C:$X,19,0),"")</f>
        <v/>
      </c>
      <c r="AC54" s="99" t="str">
        <f>IFERROR(VLOOKUP($D54,Oasises!$C:$X,20,0),"")</f>
        <v/>
      </c>
      <c r="AD54" s="99" t="str">
        <f>IFERROR(VLOOKUP($D54,Oasises!$C:$X,21,0),"")</f>
        <v/>
      </c>
      <c r="AE54" s="129" t="str">
        <f>IFERROR(VLOOKUP($D54,Oasises!$C:$X,22,0),"")</f>
        <v/>
      </c>
      <c r="AF54" s="124" t="str">
        <f>IFERROR(V54*other!F$2+W54*other!F$3+X54*other!F$4+$Y54*other!F$5+$Z54*other!F$6+$AA54*other!F$7+$AB54*other!F$8+$AC54*other!F$9+$AD54*other!F$10+$AE54*other!F$11,"")</f>
        <v/>
      </c>
      <c r="AG54" s="100" t="str">
        <f>IFERROR($V54*other!G$2+$W54*other!G$3+$X54*other!G$4+$Y54*other!G$5+$Z54*other!G$6+$AA54*other!G$7+$AB54*other!G$8+$AC54*other!G$9+$AD54*other!G$10+$AE54*other!G$11,"")</f>
        <v/>
      </c>
      <c r="AH54" s="113" t="str">
        <f t="shared" si="4"/>
        <v/>
      </c>
      <c r="AI54" s="120" t="str">
        <f t="shared" si="5"/>
        <v/>
      </c>
    </row>
    <row r="55" spans="2:35" x14ac:dyDescent="0.25">
      <c r="B55" s="1"/>
      <c r="C55" s="2"/>
      <c r="D55" s="99"/>
      <c r="E55" s="99"/>
      <c r="F55" s="99"/>
      <c r="G55" s="99"/>
      <c r="H55" s="115"/>
      <c r="I55" s="99"/>
      <c r="J55" s="115"/>
      <c r="K55" s="99"/>
      <c r="L55" s="115"/>
      <c r="M55" s="99"/>
      <c r="N55" s="99" t="str">
        <f>IFERROR(VLOOKUP($D55,Oasises!$C:$X,12,0),"")</f>
        <v/>
      </c>
      <c r="O55" s="145">
        <f>MAX(IFERROR(60/VLOOKUP(H55,Troops!$D:$H,5,0)*N55,0),IFERROR(60/VLOOKUP(J55,Troops!$D:$H,5,0)*N55,0),IFERROR(60/VLOOKUP(L55,Troops!$D:$H,5,0)*N55,0))</f>
        <v>0</v>
      </c>
      <c r="P55" s="2" t="str">
        <f>IFERROR(VLOOKUP(D55,Reports!C:E,3,0),"")</f>
        <v/>
      </c>
      <c r="Q55" s="146" t="str">
        <f t="shared" si="3"/>
        <v/>
      </c>
      <c r="R55" s="2" t="str">
        <f>IFERROR(VLOOKUP(B55,'Rally Point'!A:B,2,0),"")</f>
        <v/>
      </c>
      <c r="S55" s="2" t="str">
        <f>IFERROR(VLOOKUP(B55,'Rally Point'!C:D,2,0),"")</f>
        <v/>
      </c>
      <c r="T55" s="2" t="str">
        <f>IFERROR(VLOOKUP(D55,Reports!C:F,4,0),"")</f>
        <v/>
      </c>
      <c r="U55" s="147" t="str">
        <f>IFERROR(VLOOKUP(D55,Reports!C:D,2,0),"")</f>
        <v/>
      </c>
      <c r="V55" s="128" t="str">
        <f>IFERROR(VLOOKUP($D55,Oasises!$C:$X,13,0),"")</f>
        <v/>
      </c>
      <c r="W55" s="99" t="str">
        <f>IFERROR(VLOOKUP($D55,Oasises!$C:$X,14,0),"")</f>
        <v/>
      </c>
      <c r="X55" s="99" t="str">
        <f>IFERROR(VLOOKUP($D55,Oasises!$C:$X,15,0),"")</f>
        <v/>
      </c>
      <c r="Y55" s="99" t="str">
        <f>IFERROR(VLOOKUP($D55,Oasises!$C:$X,16,0),"")</f>
        <v/>
      </c>
      <c r="Z55" s="99" t="str">
        <f>IFERROR(VLOOKUP($D55,Oasises!$C:$X,17,0),"")</f>
        <v/>
      </c>
      <c r="AA55" s="99" t="str">
        <f>IFERROR(VLOOKUP($D55,Oasises!$C:$X,18,0),"")</f>
        <v/>
      </c>
      <c r="AB55" s="99" t="str">
        <f>IFERROR(VLOOKUP($D55,Oasises!$C:$X,19,0),"")</f>
        <v/>
      </c>
      <c r="AC55" s="99" t="str">
        <f>IFERROR(VLOOKUP($D55,Oasises!$C:$X,20,0),"")</f>
        <v/>
      </c>
      <c r="AD55" s="99" t="str">
        <f>IFERROR(VLOOKUP($D55,Oasises!$C:$X,21,0),"")</f>
        <v/>
      </c>
      <c r="AE55" s="129" t="str">
        <f>IFERROR(VLOOKUP($D55,Oasises!$C:$X,22,0),"")</f>
        <v/>
      </c>
      <c r="AF55" s="124" t="str">
        <f>IFERROR(V55*other!F$2+W55*other!F$3+X55*other!F$4+$Y55*other!F$5+$Z55*other!F$6+$AA55*other!F$7+$AB55*other!F$8+$AC55*other!F$9+$AD55*other!F$10+$AE55*other!F$11,"")</f>
        <v/>
      </c>
      <c r="AG55" s="100" t="str">
        <f>IFERROR($V55*other!G$2+$W55*other!G$3+$X55*other!G$4+$Y55*other!G$5+$Z55*other!G$6+$AA55*other!G$7+$AB55*other!G$8+$AC55*other!G$9+$AD55*other!G$10+$AE55*other!G$11,"")</f>
        <v/>
      </c>
      <c r="AH55" s="113" t="str">
        <f t="shared" si="4"/>
        <v/>
      </c>
      <c r="AI55" s="120" t="str">
        <f t="shared" si="5"/>
        <v/>
      </c>
    </row>
    <row r="56" spans="2:35" x14ac:dyDescent="0.25">
      <c r="B56" s="1"/>
      <c r="C56" s="2"/>
      <c r="D56" s="99"/>
      <c r="E56" s="99"/>
      <c r="F56" s="99"/>
      <c r="G56" s="99"/>
      <c r="H56" s="115"/>
      <c r="I56" s="99"/>
      <c r="J56" s="115"/>
      <c r="K56" s="99"/>
      <c r="L56" s="115"/>
      <c r="M56" s="99"/>
      <c r="N56" s="99" t="str">
        <f>IFERROR(VLOOKUP($D56,Oasises!$C:$X,12,0),"")</f>
        <v/>
      </c>
      <c r="O56" s="145">
        <f>MAX(IFERROR(60/VLOOKUP(H56,Troops!$D:$H,5,0)*N56,0),IFERROR(60/VLOOKUP(J56,Troops!$D:$H,5,0)*N56,0),IFERROR(60/VLOOKUP(L56,Troops!$D:$H,5,0)*N56,0))</f>
        <v>0</v>
      </c>
      <c r="P56" s="2" t="str">
        <f>IFERROR(VLOOKUP(D56,Reports!C:E,3,0),"")</f>
        <v/>
      </c>
      <c r="Q56" s="146" t="str">
        <f t="shared" si="3"/>
        <v/>
      </c>
      <c r="R56" s="2" t="str">
        <f>IFERROR(VLOOKUP(B56,'Rally Point'!A:B,2,0),"")</f>
        <v/>
      </c>
      <c r="S56" s="2" t="str">
        <f>IFERROR(VLOOKUP(B56,'Rally Point'!C:D,2,0),"")</f>
        <v/>
      </c>
      <c r="T56" s="2" t="str">
        <f>IFERROR(VLOOKUP(D56,Reports!C:F,4,0),"")</f>
        <v/>
      </c>
      <c r="U56" s="147" t="str">
        <f>IFERROR(VLOOKUP(D56,Reports!C:D,2,0),"")</f>
        <v/>
      </c>
      <c r="V56" s="128" t="str">
        <f>IFERROR(VLOOKUP($D56,Oasises!$C:$X,13,0),"")</f>
        <v/>
      </c>
      <c r="W56" s="99" t="str">
        <f>IFERROR(VLOOKUP($D56,Oasises!$C:$X,14,0),"")</f>
        <v/>
      </c>
      <c r="X56" s="99" t="str">
        <f>IFERROR(VLOOKUP($D56,Oasises!$C:$X,15,0),"")</f>
        <v/>
      </c>
      <c r="Y56" s="99" t="str">
        <f>IFERROR(VLOOKUP($D56,Oasises!$C:$X,16,0),"")</f>
        <v/>
      </c>
      <c r="Z56" s="99" t="str">
        <f>IFERROR(VLOOKUP($D56,Oasises!$C:$X,17,0),"")</f>
        <v/>
      </c>
      <c r="AA56" s="99" t="str">
        <f>IFERROR(VLOOKUP($D56,Oasises!$C:$X,18,0),"")</f>
        <v/>
      </c>
      <c r="AB56" s="99" t="str">
        <f>IFERROR(VLOOKUP($D56,Oasises!$C:$X,19,0),"")</f>
        <v/>
      </c>
      <c r="AC56" s="99" t="str">
        <f>IFERROR(VLOOKUP($D56,Oasises!$C:$X,20,0),"")</f>
        <v/>
      </c>
      <c r="AD56" s="99" t="str">
        <f>IFERROR(VLOOKUP($D56,Oasises!$C:$X,21,0),"")</f>
        <v/>
      </c>
      <c r="AE56" s="129" t="str">
        <f>IFERROR(VLOOKUP($D56,Oasises!$C:$X,22,0),"")</f>
        <v/>
      </c>
      <c r="AF56" s="124" t="str">
        <f>IFERROR(V56*other!F$2+W56*other!F$3+X56*other!F$4+$Y56*other!F$5+$Z56*other!F$6+$AA56*other!F$7+$AB56*other!F$8+$AC56*other!F$9+$AD56*other!F$10+$AE56*other!F$11,"")</f>
        <v/>
      </c>
      <c r="AG56" s="100" t="str">
        <f>IFERROR($V56*other!G$2+$W56*other!G$3+$X56*other!G$4+$Y56*other!G$5+$Z56*other!G$6+$AA56*other!G$7+$AB56*other!G$8+$AC56*other!G$9+$AD56*other!G$10+$AE56*other!G$11,"")</f>
        <v/>
      </c>
      <c r="AH56" s="113" t="str">
        <f t="shared" si="4"/>
        <v/>
      </c>
      <c r="AI56" s="120" t="str">
        <f t="shared" si="5"/>
        <v/>
      </c>
    </row>
    <row r="57" spans="2:35" x14ac:dyDescent="0.25">
      <c r="B57" s="1"/>
      <c r="C57" s="2"/>
      <c r="D57" s="99"/>
      <c r="E57" s="99"/>
      <c r="F57" s="99"/>
      <c r="G57" s="99"/>
      <c r="H57" s="115"/>
      <c r="I57" s="99"/>
      <c r="J57" s="115"/>
      <c r="K57" s="99"/>
      <c r="L57" s="115"/>
      <c r="M57" s="99"/>
      <c r="N57" s="99" t="str">
        <f>IFERROR(VLOOKUP($D57,Oasises!$C:$X,12,0),"")</f>
        <v/>
      </c>
      <c r="O57" s="145">
        <f>MAX(IFERROR(60/VLOOKUP(H57,Troops!$D:$H,5,0)*N57,0),IFERROR(60/VLOOKUP(J57,Troops!$D:$H,5,0)*N57,0),IFERROR(60/VLOOKUP(L57,Troops!$D:$H,5,0)*N57,0))</f>
        <v>0</v>
      </c>
      <c r="P57" s="2" t="str">
        <f>IFERROR(VLOOKUP(D57,Reports!C:E,3,0),"")</f>
        <v/>
      </c>
      <c r="Q57" s="146" t="str">
        <f t="shared" si="3"/>
        <v/>
      </c>
      <c r="R57" s="2" t="str">
        <f>IFERROR(VLOOKUP(B57,'Rally Point'!A:B,2,0),"")</f>
        <v/>
      </c>
      <c r="S57" s="2" t="str">
        <f>IFERROR(VLOOKUP(B57,'Rally Point'!C:D,2,0),"")</f>
        <v/>
      </c>
      <c r="T57" s="2" t="str">
        <f>IFERROR(VLOOKUP(D57,Reports!C:F,4,0),"")</f>
        <v/>
      </c>
      <c r="U57" s="147" t="str">
        <f>IFERROR(VLOOKUP(D57,Reports!C:D,2,0),"")</f>
        <v/>
      </c>
      <c r="V57" s="128" t="str">
        <f>IFERROR(VLOOKUP($D57,Oasises!$C:$X,13,0),"")</f>
        <v/>
      </c>
      <c r="W57" s="99" t="str">
        <f>IFERROR(VLOOKUP($D57,Oasises!$C:$X,14,0),"")</f>
        <v/>
      </c>
      <c r="X57" s="99" t="str">
        <f>IFERROR(VLOOKUP($D57,Oasises!$C:$X,15,0),"")</f>
        <v/>
      </c>
      <c r="Y57" s="99" t="str">
        <f>IFERROR(VLOOKUP($D57,Oasises!$C:$X,16,0),"")</f>
        <v/>
      </c>
      <c r="Z57" s="99" t="str">
        <f>IFERROR(VLOOKUP($D57,Oasises!$C:$X,17,0),"")</f>
        <v/>
      </c>
      <c r="AA57" s="99" t="str">
        <f>IFERROR(VLOOKUP($D57,Oasises!$C:$X,18,0),"")</f>
        <v/>
      </c>
      <c r="AB57" s="99" t="str">
        <f>IFERROR(VLOOKUP($D57,Oasises!$C:$X,19,0),"")</f>
        <v/>
      </c>
      <c r="AC57" s="99" t="str">
        <f>IFERROR(VLOOKUP($D57,Oasises!$C:$X,20,0),"")</f>
        <v/>
      </c>
      <c r="AD57" s="99" t="str">
        <f>IFERROR(VLOOKUP($D57,Oasises!$C:$X,21,0),"")</f>
        <v/>
      </c>
      <c r="AE57" s="129" t="str">
        <f>IFERROR(VLOOKUP($D57,Oasises!$C:$X,22,0),"")</f>
        <v/>
      </c>
      <c r="AF57" s="124" t="str">
        <f>IFERROR(V57*other!F$2+W57*other!F$3+X57*other!F$4+$Y57*other!F$5+$Z57*other!F$6+$AA57*other!F$7+$AB57*other!F$8+$AC57*other!F$9+$AD57*other!F$10+$AE57*other!F$11,"")</f>
        <v/>
      </c>
      <c r="AG57" s="100" t="str">
        <f>IFERROR($V57*other!G$2+$W57*other!G$3+$X57*other!G$4+$Y57*other!G$5+$Z57*other!G$6+$AA57*other!G$7+$AB57*other!G$8+$AC57*other!G$9+$AD57*other!G$10+$AE57*other!G$11,"")</f>
        <v/>
      </c>
      <c r="AH57" s="113" t="str">
        <f t="shared" si="4"/>
        <v/>
      </c>
      <c r="AI57" s="120" t="str">
        <f t="shared" si="5"/>
        <v/>
      </c>
    </row>
    <row r="58" spans="2:35" x14ac:dyDescent="0.25">
      <c r="B58" s="1"/>
      <c r="C58" s="2"/>
      <c r="D58" s="99"/>
      <c r="E58" s="99"/>
      <c r="F58" s="99"/>
      <c r="G58" s="99"/>
      <c r="H58" s="115"/>
      <c r="I58" s="99"/>
      <c r="J58" s="115"/>
      <c r="K58" s="99"/>
      <c r="L58" s="115"/>
      <c r="M58" s="99"/>
      <c r="N58" s="99" t="str">
        <f>IFERROR(VLOOKUP($D58,Oasises!$C:$X,12,0),"")</f>
        <v/>
      </c>
      <c r="O58" s="145">
        <f>MAX(IFERROR(60/VLOOKUP(H58,Troops!$D:$H,5,0)*N58,0),IFERROR(60/VLOOKUP(J58,Troops!$D:$H,5,0)*N58,0),IFERROR(60/VLOOKUP(L58,Troops!$D:$H,5,0)*N58,0))</f>
        <v>0</v>
      </c>
      <c r="P58" s="2" t="str">
        <f>IFERROR(VLOOKUP(D58,Reports!C:E,3,0),"")</f>
        <v/>
      </c>
      <c r="Q58" s="146" t="str">
        <f t="shared" si="3"/>
        <v/>
      </c>
      <c r="R58" s="2" t="str">
        <f>IFERROR(VLOOKUP(B58,'Rally Point'!A:B,2,0),"")</f>
        <v/>
      </c>
      <c r="S58" s="2" t="str">
        <f>IFERROR(VLOOKUP(B58,'Rally Point'!C:D,2,0),"")</f>
        <v/>
      </c>
      <c r="T58" s="2" t="str">
        <f>IFERROR(VLOOKUP(D58,Reports!C:F,4,0),"")</f>
        <v/>
      </c>
      <c r="U58" s="147" t="str">
        <f>IFERROR(VLOOKUP(D58,Reports!C:D,2,0),"")</f>
        <v/>
      </c>
      <c r="V58" s="128" t="str">
        <f>IFERROR(VLOOKUP($D58,Oasises!$C:$X,13,0),"")</f>
        <v/>
      </c>
      <c r="W58" s="99" t="str">
        <f>IFERROR(VLOOKUP($D58,Oasises!$C:$X,14,0),"")</f>
        <v/>
      </c>
      <c r="X58" s="99" t="str">
        <f>IFERROR(VLOOKUP($D58,Oasises!$C:$X,15,0),"")</f>
        <v/>
      </c>
      <c r="Y58" s="99" t="str">
        <f>IFERROR(VLOOKUP($D58,Oasises!$C:$X,16,0),"")</f>
        <v/>
      </c>
      <c r="Z58" s="99" t="str">
        <f>IFERROR(VLOOKUP($D58,Oasises!$C:$X,17,0),"")</f>
        <v/>
      </c>
      <c r="AA58" s="99" t="str">
        <f>IFERROR(VLOOKUP($D58,Oasises!$C:$X,18,0),"")</f>
        <v/>
      </c>
      <c r="AB58" s="99" t="str">
        <f>IFERROR(VLOOKUP($D58,Oasises!$C:$X,19,0),"")</f>
        <v/>
      </c>
      <c r="AC58" s="99" t="str">
        <f>IFERROR(VLOOKUP($D58,Oasises!$C:$X,20,0),"")</f>
        <v/>
      </c>
      <c r="AD58" s="99" t="str">
        <f>IFERROR(VLOOKUP($D58,Oasises!$C:$X,21,0),"")</f>
        <v/>
      </c>
      <c r="AE58" s="129" t="str">
        <f>IFERROR(VLOOKUP($D58,Oasises!$C:$X,22,0),"")</f>
        <v/>
      </c>
      <c r="AF58" s="124" t="str">
        <f>IFERROR(V58*other!F$2+W58*other!F$3+X58*other!F$4+$Y58*other!F$5+$Z58*other!F$6+$AA58*other!F$7+$AB58*other!F$8+$AC58*other!F$9+$AD58*other!F$10+$AE58*other!F$11,"")</f>
        <v/>
      </c>
      <c r="AG58" s="100" t="str">
        <f>IFERROR($V58*other!G$2+$W58*other!G$3+$X58*other!G$4+$Y58*other!G$5+$Z58*other!G$6+$AA58*other!G$7+$AB58*other!G$8+$AC58*other!G$9+$AD58*other!G$10+$AE58*other!G$11,"")</f>
        <v/>
      </c>
      <c r="AH58" s="113" t="str">
        <f t="shared" si="4"/>
        <v/>
      </c>
      <c r="AI58" s="120" t="str">
        <f t="shared" si="5"/>
        <v/>
      </c>
    </row>
    <row r="59" spans="2:35" x14ac:dyDescent="0.25">
      <c r="B59" s="1"/>
      <c r="C59" s="2"/>
      <c r="D59" s="99"/>
      <c r="E59" s="99"/>
      <c r="F59" s="99"/>
      <c r="G59" s="99"/>
      <c r="H59" s="115"/>
      <c r="I59" s="99"/>
      <c r="J59" s="115"/>
      <c r="K59" s="99"/>
      <c r="L59" s="115"/>
      <c r="M59" s="99"/>
      <c r="N59" s="99" t="str">
        <f>IFERROR(VLOOKUP($D59,Oasises!$C:$X,12,0),"")</f>
        <v/>
      </c>
      <c r="O59" s="145">
        <f>MAX(IFERROR(60/VLOOKUP(H59,Troops!$D:$H,5,0)*N59,0),IFERROR(60/VLOOKUP(J59,Troops!$D:$H,5,0)*N59,0),IFERROR(60/VLOOKUP(L59,Troops!$D:$H,5,0)*N59,0))</f>
        <v>0</v>
      </c>
      <c r="P59" s="2" t="str">
        <f>IFERROR(VLOOKUP(D59,Reports!C:E,3,0),"")</f>
        <v/>
      </c>
      <c r="Q59" s="146" t="str">
        <f t="shared" si="3"/>
        <v/>
      </c>
      <c r="R59" s="2" t="str">
        <f>IFERROR(VLOOKUP(B59,'Rally Point'!A:B,2,0),"")</f>
        <v/>
      </c>
      <c r="S59" s="2" t="str">
        <f>IFERROR(VLOOKUP(B59,'Rally Point'!C:D,2,0),"")</f>
        <v/>
      </c>
      <c r="T59" s="2" t="str">
        <f>IFERROR(VLOOKUP(D59,Reports!C:F,4,0),"")</f>
        <v/>
      </c>
      <c r="U59" s="147" t="str">
        <f>IFERROR(VLOOKUP(D59,Reports!C:D,2,0),"")</f>
        <v/>
      </c>
      <c r="V59" s="128" t="str">
        <f>IFERROR(VLOOKUP($D59,Oasises!$C:$X,13,0),"")</f>
        <v/>
      </c>
      <c r="W59" s="99" t="str">
        <f>IFERROR(VLOOKUP($D59,Oasises!$C:$X,14,0),"")</f>
        <v/>
      </c>
      <c r="X59" s="99" t="str">
        <f>IFERROR(VLOOKUP($D59,Oasises!$C:$X,15,0),"")</f>
        <v/>
      </c>
      <c r="Y59" s="99" t="str">
        <f>IFERROR(VLOOKUP($D59,Oasises!$C:$X,16,0),"")</f>
        <v/>
      </c>
      <c r="Z59" s="99" t="str">
        <f>IFERROR(VLOOKUP($D59,Oasises!$C:$X,17,0),"")</f>
        <v/>
      </c>
      <c r="AA59" s="99" t="str">
        <f>IFERROR(VLOOKUP($D59,Oasises!$C:$X,18,0),"")</f>
        <v/>
      </c>
      <c r="AB59" s="99" t="str">
        <f>IFERROR(VLOOKUP($D59,Oasises!$C:$X,19,0),"")</f>
        <v/>
      </c>
      <c r="AC59" s="99" t="str">
        <f>IFERROR(VLOOKUP($D59,Oasises!$C:$X,20,0),"")</f>
        <v/>
      </c>
      <c r="AD59" s="99" t="str">
        <f>IFERROR(VLOOKUP($D59,Oasises!$C:$X,21,0),"")</f>
        <v/>
      </c>
      <c r="AE59" s="129" t="str">
        <f>IFERROR(VLOOKUP($D59,Oasises!$C:$X,22,0),"")</f>
        <v/>
      </c>
      <c r="AF59" s="124" t="str">
        <f>IFERROR(V59*other!F$2+W59*other!F$3+X59*other!F$4+$Y59*other!F$5+$Z59*other!F$6+$AA59*other!F$7+$AB59*other!F$8+$AC59*other!F$9+$AD59*other!F$10+$AE59*other!F$11,"")</f>
        <v/>
      </c>
      <c r="AG59" s="100" t="str">
        <f>IFERROR($V59*other!G$2+$W59*other!G$3+$X59*other!G$4+$Y59*other!G$5+$Z59*other!G$6+$AA59*other!G$7+$AB59*other!G$8+$AC59*other!G$9+$AD59*other!G$10+$AE59*other!G$11,"")</f>
        <v/>
      </c>
      <c r="AH59" s="113" t="str">
        <f t="shared" si="4"/>
        <v/>
      </c>
      <c r="AI59" s="120" t="str">
        <f t="shared" si="5"/>
        <v/>
      </c>
    </row>
    <row r="60" spans="2:35" x14ac:dyDescent="0.25">
      <c r="B60" s="1"/>
      <c r="C60" s="2"/>
      <c r="D60" s="99"/>
      <c r="E60" s="99"/>
      <c r="F60" s="99"/>
      <c r="G60" s="99"/>
      <c r="H60" s="115"/>
      <c r="I60" s="99"/>
      <c r="J60" s="115"/>
      <c r="K60" s="99"/>
      <c r="L60" s="115"/>
      <c r="M60" s="99"/>
      <c r="N60" s="99" t="str">
        <f>IFERROR(VLOOKUP($D60,Oasises!$C:$X,12,0),"")</f>
        <v/>
      </c>
      <c r="O60" s="145">
        <f>MAX(IFERROR(60/VLOOKUP(H60,Troops!$D:$H,5,0)*N60,0),IFERROR(60/VLOOKUP(J60,Troops!$D:$H,5,0)*N60,0),IFERROR(60/VLOOKUP(L60,Troops!$D:$H,5,0)*N60,0))</f>
        <v>0</v>
      </c>
      <c r="P60" s="2" t="str">
        <f>IFERROR(VLOOKUP(D60,Reports!C:E,3,0),"")</f>
        <v/>
      </c>
      <c r="Q60" s="146" t="str">
        <f t="shared" si="3"/>
        <v/>
      </c>
      <c r="R60" s="2" t="str">
        <f>IFERROR(VLOOKUP(B60,'Rally Point'!A:B,2,0),"")</f>
        <v/>
      </c>
      <c r="S60" s="2" t="str">
        <f>IFERROR(VLOOKUP(B60,'Rally Point'!C:D,2,0),"")</f>
        <v/>
      </c>
      <c r="T60" s="2" t="str">
        <f>IFERROR(VLOOKUP(D60,Reports!C:F,4,0),"")</f>
        <v/>
      </c>
      <c r="U60" s="147" t="str">
        <f>IFERROR(VLOOKUP(D60,Reports!C:D,2,0),"")</f>
        <v/>
      </c>
      <c r="V60" s="128" t="str">
        <f>IFERROR(VLOOKUP($D60,Oasises!$C:$X,13,0),"")</f>
        <v/>
      </c>
      <c r="W60" s="99" t="str">
        <f>IFERROR(VLOOKUP($D60,Oasises!$C:$X,14,0),"")</f>
        <v/>
      </c>
      <c r="X60" s="99" t="str">
        <f>IFERROR(VLOOKUP($D60,Oasises!$C:$X,15,0),"")</f>
        <v/>
      </c>
      <c r="Y60" s="99" t="str">
        <f>IFERROR(VLOOKUP($D60,Oasises!$C:$X,16,0),"")</f>
        <v/>
      </c>
      <c r="Z60" s="99" t="str">
        <f>IFERROR(VLOOKUP($D60,Oasises!$C:$X,17,0),"")</f>
        <v/>
      </c>
      <c r="AA60" s="99" t="str">
        <f>IFERROR(VLOOKUP($D60,Oasises!$C:$X,18,0),"")</f>
        <v/>
      </c>
      <c r="AB60" s="99" t="str">
        <f>IFERROR(VLOOKUP($D60,Oasises!$C:$X,19,0),"")</f>
        <v/>
      </c>
      <c r="AC60" s="99" t="str">
        <f>IFERROR(VLOOKUP($D60,Oasises!$C:$X,20,0),"")</f>
        <v/>
      </c>
      <c r="AD60" s="99" t="str">
        <f>IFERROR(VLOOKUP($D60,Oasises!$C:$X,21,0),"")</f>
        <v/>
      </c>
      <c r="AE60" s="129" t="str">
        <f>IFERROR(VLOOKUP($D60,Oasises!$C:$X,22,0),"")</f>
        <v/>
      </c>
      <c r="AF60" s="124" t="str">
        <f>IFERROR(V60*other!F$2+W60*other!F$3+X60*other!F$4+$Y60*other!F$5+$Z60*other!F$6+$AA60*other!F$7+$AB60*other!F$8+$AC60*other!F$9+$AD60*other!F$10+$AE60*other!F$11,"")</f>
        <v/>
      </c>
      <c r="AG60" s="100" t="str">
        <f>IFERROR($V60*other!G$2+$W60*other!G$3+$X60*other!G$4+$Y60*other!G$5+$Z60*other!G$6+$AA60*other!G$7+$AB60*other!G$8+$AC60*other!G$9+$AD60*other!G$10+$AE60*other!G$11,"")</f>
        <v/>
      </c>
      <c r="AH60" s="113" t="str">
        <f t="shared" si="4"/>
        <v/>
      </c>
      <c r="AI60" s="120" t="str">
        <f t="shared" si="5"/>
        <v/>
      </c>
    </row>
    <row r="61" spans="2:35" x14ac:dyDescent="0.25">
      <c r="B61" s="1"/>
      <c r="C61" s="2"/>
      <c r="D61" s="99"/>
      <c r="E61" s="99"/>
      <c r="F61" s="99"/>
      <c r="G61" s="99"/>
      <c r="H61" s="115"/>
      <c r="I61" s="99"/>
      <c r="J61" s="115"/>
      <c r="K61" s="99"/>
      <c r="L61" s="115"/>
      <c r="M61" s="99"/>
      <c r="N61" s="99" t="str">
        <f>IFERROR(VLOOKUP($D61,Oasises!$C:$X,12,0),"")</f>
        <v/>
      </c>
      <c r="O61" s="145">
        <f>MAX(IFERROR(60/VLOOKUP(H61,Troops!$D:$H,5,0)*N61,0),IFERROR(60/VLOOKUP(J61,Troops!$D:$H,5,0)*N61,0),IFERROR(60/VLOOKUP(L61,Troops!$D:$H,5,0)*N61,0))</f>
        <v>0</v>
      </c>
      <c r="P61" s="2" t="str">
        <f>IFERROR(VLOOKUP(D61,Reports!C:E,3,0),"")</f>
        <v/>
      </c>
      <c r="Q61" s="146" t="str">
        <f t="shared" si="3"/>
        <v/>
      </c>
      <c r="R61" s="2" t="str">
        <f>IFERROR(VLOOKUP(B61,'Rally Point'!A:B,2,0),"")</f>
        <v/>
      </c>
      <c r="S61" s="2" t="str">
        <f>IFERROR(VLOOKUP(B61,'Rally Point'!C:D,2,0),"")</f>
        <v/>
      </c>
      <c r="T61" s="2" t="str">
        <f>IFERROR(VLOOKUP(D61,Reports!C:F,4,0),"")</f>
        <v/>
      </c>
      <c r="U61" s="147" t="str">
        <f>IFERROR(VLOOKUP(D61,Reports!C:D,2,0),"")</f>
        <v/>
      </c>
      <c r="V61" s="128" t="str">
        <f>IFERROR(VLOOKUP($D61,Oasises!$C:$X,13,0),"")</f>
        <v/>
      </c>
      <c r="W61" s="99" t="str">
        <f>IFERROR(VLOOKUP($D61,Oasises!$C:$X,14,0),"")</f>
        <v/>
      </c>
      <c r="X61" s="99" t="str">
        <f>IFERROR(VLOOKUP($D61,Oasises!$C:$X,15,0),"")</f>
        <v/>
      </c>
      <c r="Y61" s="99" t="str">
        <f>IFERROR(VLOOKUP($D61,Oasises!$C:$X,16,0),"")</f>
        <v/>
      </c>
      <c r="Z61" s="99" t="str">
        <f>IFERROR(VLOOKUP($D61,Oasises!$C:$X,17,0),"")</f>
        <v/>
      </c>
      <c r="AA61" s="99" t="str">
        <f>IFERROR(VLOOKUP($D61,Oasises!$C:$X,18,0),"")</f>
        <v/>
      </c>
      <c r="AB61" s="99" t="str">
        <f>IFERROR(VLOOKUP($D61,Oasises!$C:$X,19,0),"")</f>
        <v/>
      </c>
      <c r="AC61" s="99" t="str">
        <f>IFERROR(VLOOKUP($D61,Oasises!$C:$X,20,0),"")</f>
        <v/>
      </c>
      <c r="AD61" s="99" t="str">
        <f>IFERROR(VLOOKUP($D61,Oasises!$C:$X,21,0),"")</f>
        <v/>
      </c>
      <c r="AE61" s="129" t="str">
        <f>IFERROR(VLOOKUP($D61,Oasises!$C:$X,22,0),"")</f>
        <v/>
      </c>
      <c r="AF61" s="124" t="str">
        <f>IFERROR(V61*other!F$2+W61*other!F$3+X61*other!F$4+$Y61*other!F$5+$Z61*other!F$6+$AA61*other!F$7+$AB61*other!F$8+$AC61*other!F$9+$AD61*other!F$10+$AE61*other!F$11,"")</f>
        <v/>
      </c>
      <c r="AG61" s="100" t="str">
        <f>IFERROR($V61*other!G$2+$W61*other!G$3+$X61*other!G$4+$Y61*other!G$5+$Z61*other!G$6+$AA61*other!G$7+$AB61*other!G$8+$AC61*other!G$9+$AD61*other!G$10+$AE61*other!G$11,"")</f>
        <v/>
      </c>
      <c r="AH61" s="113" t="str">
        <f t="shared" si="4"/>
        <v/>
      </c>
      <c r="AI61" s="120" t="str">
        <f t="shared" si="5"/>
        <v/>
      </c>
    </row>
    <row r="62" spans="2:35" x14ac:dyDescent="0.25">
      <c r="B62" s="1"/>
      <c r="C62" s="2"/>
      <c r="D62" s="99"/>
      <c r="E62" s="99"/>
      <c r="F62" s="99"/>
      <c r="G62" s="99"/>
      <c r="H62" s="115"/>
      <c r="I62" s="99"/>
      <c r="J62" s="115"/>
      <c r="K62" s="99"/>
      <c r="L62" s="115"/>
      <c r="M62" s="99"/>
      <c r="N62" s="99" t="str">
        <f>IFERROR(VLOOKUP($D62,Oasises!$C:$X,12,0),"")</f>
        <v/>
      </c>
      <c r="O62" s="145">
        <f>MAX(IFERROR(60/VLOOKUP(H62,Troops!$D:$H,5,0)*N62,0),IFERROR(60/VLOOKUP(J62,Troops!$D:$H,5,0)*N62,0),IFERROR(60/VLOOKUP(L62,Troops!$D:$H,5,0)*N62,0))</f>
        <v>0</v>
      </c>
      <c r="P62" s="2" t="str">
        <f>IFERROR(VLOOKUP(D62,Reports!C:E,3,0),"")</f>
        <v/>
      </c>
      <c r="Q62" s="146" t="str">
        <f t="shared" si="3"/>
        <v/>
      </c>
      <c r="R62" s="2" t="str">
        <f>IFERROR(VLOOKUP(B62,'Rally Point'!A:B,2,0),"")</f>
        <v/>
      </c>
      <c r="S62" s="2" t="str">
        <f>IFERROR(VLOOKUP(B62,'Rally Point'!C:D,2,0),"")</f>
        <v/>
      </c>
      <c r="T62" s="2" t="str">
        <f>IFERROR(VLOOKUP(D62,Reports!C:F,4,0),"")</f>
        <v/>
      </c>
      <c r="U62" s="147" t="str">
        <f>IFERROR(VLOOKUP(D62,Reports!C:D,2,0),"")</f>
        <v/>
      </c>
      <c r="V62" s="128" t="str">
        <f>IFERROR(VLOOKUP($D62,Oasises!$C:$X,13,0),"")</f>
        <v/>
      </c>
      <c r="W62" s="99" t="str">
        <f>IFERROR(VLOOKUP($D62,Oasises!$C:$X,14,0),"")</f>
        <v/>
      </c>
      <c r="X62" s="99" t="str">
        <f>IFERROR(VLOOKUP($D62,Oasises!$C:$X,15,0),"")</f>
        <v/>
      </c>
      <c r="Y62" s="99" t="str">
        <f>IFERROR(VLOOKUP($D62,Oasises!$C:$X,16,0),"")</f>
        <v/>
      </c>
      <c r="Z62" s="99" t="str">
        <f>IFERROR(VLOOKUP($D62,Oasises!$C:$X,17,0),"")</f>
        <v/>
      </c>
      <c r="AA62" s="99" t="str">
        <f>IFERROR(VLOOKUP($D62,Oasises!$C:$X,18,0),"")</f>
        <v/>
      </c>
      <c r="AB62" s="99" t="str">
        <f>IFERROR(VLOOKUP($D62,Oasises!$C:$X,19,0),"")</f>
        <v/>
      </c>
      <c r="AC62" s="99" t="str">
        <f>IFERROR(VLOOKUP($D62,Oasises!$C:$X,20,0),"")</f>
        <v/>
      </c>
      <c r="AD62" s="99" t="str">
        <f>IFERROR(VLOOKUP($D62,Oasises!$C:$X,21,0),"")</f>
        <v/>
      </c>
      <c r="AE62" s="129" t="str">
        <f>IFERROR(VLOOKUP($D62,Oasises!$C:$X,22,0),"")</f>
        <v/>
      </c>
      <c r="AF62" s="124" t="str">
        <f>IFERROR(V62*other!F$2+W62*other!F$3+X62*other!F$4+$Y62*other!F$5+$Z62*other!F$6+$AA62*other!F$7+$AB62*other!F$8+$AC62*other!F$9+$AD62*other!F$10+$AE62*other!F$11,"")</f>
        <v/>
      </c>
      <c r="AG62" s="100" t="str">
        <f>IFERROR($V62*other!G$2+$W62*other!G$3+$X62*other!G$4+$Y62*other!G$5+$Z62*other!G$6+$AA62*other!G$7+$AB62*other!G$8+$AC62*other!G$9+$AD62*other!G$10+$AE62*other!G$11,"")</f>
        <v/>
      </c>
      <c r="AH62" s="113" t="str">
        <f t="shared" si="4"/>
        <v/>
      </c>
      <c r="AI62" s="120" t="str">
        <f t="shared" si="5"/>
        <v/>
      </c>
    </row>
    <row r="63" spans="2:35" x14ac:dyDescent="0.25">
      <c r="B63" s="1"/>
      <c r="C63" s="2"/>
      <c r="D63" s="99"/>
      <c r="E63" s="99"/>
      <c r="F63" s="99"/>
      <c r="G63" s="99"/>
      <c r="H63" s="115"/>
      <c r="I63" s="99"/>
      <c r="J63" s="115"/>
      <c r="K63" s="99"/>
      <c r="L63" s="115"/>
      <c r="M63" s="99"/>
      <c r="N63" s="99" t="str">
        <f>IFERROR(VLOOKUP($D63,Oasises!$C:$X,12,0),"")</f>
        <v/>
      </c>
      <c r="O63" s="145">
        <f>MAX(IFERROR(60/VLOOKUP(H63,Troops!$D:$H,5,0)*N63,0),IFERROR(60/VLOOKUP(J63,Troops!$D:$H,5,0)*N63,0),IFERROR(60/VLOOKUP(L63,Troops!$D:$H,5,0)*N63,0))</f>
        <v>0</v>
      </c>
      <c r="P63" s="2" t="str">
        <f>IFERROR(VLOOKUP(D63,Reports!C:E,3,0),"")</f>
        <v/>
      </c>
      <c r="Q63" s="146" t="str">
        <f t="shared" si="3"/>
        <v/>
      </c>
      <c r="R63" s="2" t="str">
        <f>IFERROR(VLOOKUP(B63,'Rally Point'!A:B,2,0),"")</f>
        <v/>
      </c>
      <c r="S63" s="2" t="str">
        <f>IFERROR(VLOOKUP(B63,'Rally Point'!C:D,2,0),"")</f>
        <v/>
      </c>
      <c r="T63" s="2" t="str">
        <f>IFERROR(VLOOKUP(D63,Reports!C:F,4,0),"")</f>
        <v/>
      </c>
      <c r="U63" s="147" t="str">
        <f>IFERROR(VLOOKUP(D63,Reports!C:D,2,0),"")</f>
        <v/>
      </c>
      <c r="V63" s="128" t="str">
        <f>IFERROR(VLOOKUP($D63,Oasises!$C:$X,13,0),"")</f>
        <v/>
      </c>
      <c r="W63" s="99" t="str">
        <f>IFERROR(VLOOKUP($D63,Oasises!$C:$X,14,0),"")</f>
        <v/>
      </c>
      <c r="X63" s="99" t="str">
        <f>IFERROR(VLOOKUP($D63,Oasises!$C:$X,15,0),"")</f>
        <v/>
      </c>
      <c r="Y63" s="99" t="str">
        <f>IFERROR(VLOOKUP($D63,Oasises!$C:$X,16,0),"")</f>
        <v/>
      </c>
      <c r="Z63" s="99" t="str">
        <f>IFERROR(VLOOKUP($D63,Oasises!$C:$X,17,0),"")</f>
        <v/>
      </c>
      <c r="AA63" s="99" t="str">
        <f>IFERROR(VLOOKUP($D63,Oasises!$C:$X,18,0),"")</f>
        <v/>
      </c>
      <c r="AB63" s="99" t="str">
        <f>IFERROR(VLOOKUP($D63,Oasises!$C:$X,19,0),"")</f>
        <v/>
      </c>
      <c r="AC63" s="99" t="str">
        <f>IFERROR(VLOOKUP($D63,Oasises!$C:$X,20,0),"")</f>
        <v/>
      </c>
      <c r="AD63" s="99" t="str">
        <f>IFERROR(VLOOKUP($D63,Oasises!$C:$X,21,0),"")</f>
        <v/>
      </c>
      <c r="AE63" s="129" t="str">
        <f>IFERROR(VLOOKUP($D63,Oasises!$C:$X,22,0),"")</f>
        <v/>
      </c>
      <c r="AF63" s="124" t="str">
        <f>IFERROR(V63*other!F$2+W63*other!F$3+X63*other!F$4+$Y63*other!F$5+$Z63*other!F$6+$AA63*other!F$7+$AB63*other!F$8+$AC63*other!F$9+$AD63*other!F$10+$AE63*other!F$11,"")</f>
        <v/>
      </c>
      <c r="AG63" s="100" t="str">
        <f>IFERROR($V63*other!G$2+$W63*other!G$3+$X63*other!G$4+$Y63*other!G$5+$Z63*other!G$6+$AA63*other!G$7+$AB63*other!G$8+$AC63*other!G$9+$AD63*other!G$10+$AE63*other!G$11,"")</f>
        <v/>
      </c>
      <c r="AH63" s="113" t="str">
        <f t="shared" si="4"/>
        <v/>
      </c>
      <c r="AI63" s="120" t="str">
        <f t="shared" si="5"/>
        <v/>
      </c>
    </row>
    <row r="64" spans="2:35" x14ac:dyDescent="0.25">
      <c r="B64" s="1"/>
      <c r="C64" s="2"/>
      <c r="D64" s="99"/>
      <c r="E64" s="99"/>
      <c r="F64" s="99"/>
      <c r="G64" s="99"/>
      <c r="H64" s="115"/>
      <c r="I64" s="99"/>
      <c r="J64" s="115"/>
      <c r="K64" s="99"/>
      <c r="L64" s="115"/>
      <c r="M64" s="99"/>
      <c r="N64" s="99" t="str">
        <f>IFERROR(VLOOKUP($D64,Oasises!$C:$X,12,0),"")</f>
        <v/>
      </c>
      <c r="O64" s="145">
        <f>MAX(IFERROR(60/VLOOKUP(H64,Troops!$D:$H,5,0)*N64,0),IFERROR(60/VLOOKUP(J64,Troops!$D:$H,5,0)*N64,0),IFERROR(60/VLOOKUP(L64,Troops!$D:$H,5,0)*N64,0))</f>
        <v>0</v>
      </c>
      <c r="P64" s="2" t="str">
        <f>IFERROR(VLOOKUP(D64,Reports!C:E,3,0),"")</f>
        <v/>
      </c>
      <c r="Q64" s="146" t="str">
        <f t="shared" si="3"/>
        <v/>
      </c>
      <c r="R64" s="2" t="str">
        <f>IFERROR(VLOOKUP(B64,'Rally Point'!A:B,2,0),"")</f>
        <v/>
      </c>
      <c r="S64" s="2" t="str">
        <f>IFERROR(VLOOKUP(B64,'Rally Point'!C:D,2,0),"")</f>
        <v/>
      </c>
      <c r="T64" s="2" t="str">
        <f>IFERROR(VLOOKUP(D64,Reports!C:F,4,0),"")</f>
        <v/>
      </c>
      <c r="U64" s="147" t="str">
        <f>IFERROR(VLOOKUP(D64,Reports!C:D,2,0),"")</f>
        <v/>
      </c>
      <c r="V64" s="128" t="str">
        <f>IFERROR(VLOOKUP($D64,Oasises!$C:$X,13,0),"")</f>
        <v/>
      </c>
      <c r="W64" s="99" t="str">
        <f>IFERROR(VLOOKUP($D64,Oasises!$C:$X,14,0),"")</f>
        <v/>
      </c>
      <c r="X64" s="99" t="str">
        <f>IFERROR(VLOOKUP($D64,Oasises!$C:$X,15,0),"")</f>
        <v/>
      </c>
      <c r="Y64" s="99" t="str">
        <f>IFERROR(VLOOKUP($D64,Oasises!$C:$X,16,0),"")</f>
        <v/>
      </c>
      <c r="Z64" s="99" t="str">
        <f>IFERROR(VLOOKUP($D64,Oasises!$C:$X,17,0),"")</f>
        <v/>
      </c>
      <c r="AA64" s="99" t="str">
        <f>IFERROR(VLOOKUP($D64,Oasises!$C:$X,18,0),"")</f>
        <v/>
      </c>
      <c r="AB64" s="99" t="str">
        <f>IFERROR(VLOOKUP($D64,Oasises!$C:$X,19,0),"")</f>
        <v/>
      </c>
      <c r="AC64" s="99" t="str">
        <f>IFERROR(VLOOKUP($D64,Oasises!$C:$X,20,0),"")</f>
        <v/>
      </c>
      <c r="AD64" s="99" t="str">
        <f>IFERROR(VLOOKUP($D64,Oasises!$C:$X,21,0),"")</f>
        <v/>
      </c>
      <c r="AE64" s="129" t="str">
        <f>IFERROR(VLOOKUP($D64,Oasises!$C:$X,22,0),"")</f>
        <v/>
      </c>
      <c r="AF64" s="124" t="str">
        <f>IFERROR(V64*other!F$2+W64*other!F$3+X64*other!F$4+$Y64*other!F$5+$Z64*other!F$6+$AA64*other!F$7+$AB64*other!F$8+$AC64*other!F$9+$AD64*other!F$10+$AE64*other!F$11,"")</f>
        <v/>
      </c>
      <c r="AG64" s="100" t="str">
        <f>IFERROR($V64*other!G$2+$W64*other!G$3+$X64*other!G$4+$Y64*other!G$5+$Z64*other!G$6+$AA64*other!G$7+$AB64*other!G$8+$AC64*other!G$9+$AD64*other!G$10+$AE64*other!G$11,"")</f>
        <v/>
      </c>
      <c r="AH64" s="113" t="str">
        <f t="shared" si="4"/>
        <v/>
      </c>
      <c r="AI64" s="120" t="str">
        <f t="shared" si="5"/>
        <v/>
      </c>
    </row>
    <row r="65" spans="2:35" x14ac:dyDescent="0.25">
      <c r="B65" s="1"/>
      <c r="C65" s="2"/>
      <c r="D65" s="99"/>
      <c r="E65" s="99"/>
      <c r="F65" s="99"/>
      <c r="G65" s="99"/>
      <c r="H65" s="115"/>
      <c r="I65" s="99"/>
      <c r="J65" s="115"/>
      <c r="K65" s="99"/>
      <c r="L65" s="115"/>
      <c r="M65" s="99"/>
      <c r="N65" s="99" t="str">
        <f>IFERROR(VLOOKUP($D65,Oasises!$C:$X,12,0),"")</f>
        <v/>
      </c>
      <c r="O65" s="145">
        <f>MAX(IFERROR(60/VLOOKUP(H65,Troops!$D:$H,5,0)*N65,0),IFERROR(60/VLOOKUP(J65,Troops!$D:$H,5,0)*N65,0),IFERROR(60/VLOOKUP(L65,Troops!$D:$H,5,0)*N65,0))</f>
        <v>0</v>
      </c>
      <c r="P65" s="2" t="str">
        <f>IFERROR(VLOOKUP(D65,Reports!C:E,3,0),"")</f>
        <v/>
      </c>
      <c r="Q65" s="146" t="str">
        <f t="shared" si="3"/>
        <v/>
      </c>
      <c r="R65" s="2" t="str">
        <f>IFERROR(VLOOKUP(B65,'Rally Point'!A:B,2,0),"")</f>
        <v/>
      </c>
      <c r="S65" s="2" t="str">
        <f>IFERROR(VLOOKUP(B65,'Rally Point'!C:D,2,0),"")</f>
        <v/>
      </c>
      <c r="T65" s="2" t="str">
        <f>IFERROR(VLOOKUP(D65,Reports!C:F,4,0),"")</f>
        <v/>
      </c>
      <c r="U65" s="147" t="str">
        <f>IFERROR(VLOOKUP(D65,Reports!C:D,2,0),"")</f>
        <v/>
      </c>
      <c r="V65" s="128" t="str">
        <f>IFERROR(VLOOKUP($D65,Oasises!$C:$X,13,0),"")</f>
        <v/>
      </c>
      <c r="W65" s="99" t="str">
        <f>IFERROR(VLOOKUP($D65,Oasises!$C:$X,14,0),"")</f>
        <v/>
      </c>
      <c r="X65" s="99" t="str">
        <f>IFERROR(VLOOKUP($D65,Oasises!$C:$X,15,0),"")</f>
        <v/>
      </c>
      <c r="Y65" s="99" t="str">
        <f>IFERROR(VLOOKUP($D65,Oasises!$C:$X,16,0),"")</f>
        <v/>
      </c>
      <c r="Z65" s="99" t="str">
        <f>IFERROR(VLOOKUP($D65,Oasises!$C:$X,17,0),"")</f>
        <v/>
      </c>
      <c r="AA65" s="99" t="str">
        <f>IFERROR(VLOOKUP($D65,Oasises!$C:$X,18,0),"")</f>
        <v/>
      </c>
      <c r="AB65" s="99" t="str">
        <f>IFERROR(VLOOKUP($D65,Oasises!$C:$X,19,0),"")</f>
        <v/>
      </c>
      <c r="AC65" s="99" t="str">
        <f>IFERROR(VLOOKUP($D65,Oasises!$C:$X,20,0),"")</f>
        <v/>
      </c>
      <c r="AD65" s="99" t="str">
        <f>IFERROR(VLOOKUP($D65,Oasises!$C:$X,21,0),"")</f>
        <v/>
      </c>
      <c r="AE65" s="129" t="str">
        <f>IFERROR(VLOOKUP($D65,Oasises!$C:$X,22,0),"")</f>
        <v/>
      </c>
      <c r="AF65" s="124" t="str">
        <f>IFERROR(V65*other!F$2+W65*other!F$3+X65*other!F$4+$Y65*other!F$5+$Z65*other!F$6+$AA65*other!F$7+$AB65*other!F$8+$AC65*other!F$9+$AD65*other!F$10+$AE65*other!F$11,"")</f>
        <v/>
      </c>
      <c r="AG65" s="100" t="str">
        <f>IFERROR($V65*other!G$2+$W65*other!G$3+$X65*other!G$4+$Y65*other!G$5+$Z65*other!G$6+$AA65*other!G$7+$AB65*other!G$8+$AC65*other!G$9+$AD65*other!G$10+$AE65*other!G$11,"")</f>
        <v/>
      </c>
      <c r="AH65" s="113" t="str">
        <f t="shared" si="4"/>
        <v/>
      </c>
      <c r="AI65" s="120" t="str">
        <f t="shared" si="5"/>
        <v/>
      </c>
    </row>
    <row r="66" spans="2:35" x14ac:dyDescent="0.25">
      <c r="B66" s="1"/>
      <c r="C66" s="2"/>
      <c r="D66" s="99"/>
      <c r="E66" s="99"/>
      <c r="F66" s="99"/>
      <c r="G66" s="99"/>
      <c r="H66" s="115"/>
      <c r="I66" s="99"/>
      <c r="J66" s="115"/>
      <c r="K66" s="99"/>
      <c r="L66" s="115"/>
      <c r="M66" s="99"/>
      <c r="N66" s="99" t="str">
        <f>IFERROR(VLOOKUP($D66,Oasises!$C:$X,12,0),"")</f>
        <v/>
      </c>
      <c r="O66" s="145">
        <f>MAX(IFERROR(60/VLOOKUP(H66,Troops!$D:$H,5,0)*N66,0),IFERROR(60/VLOOKUP(J66,Troops!$D:$H,5,0)*N66,0),IFERROR(60/VLOOKUP(L66,Troops!$D:$H,5,0)*N66,0))</f>
        <v>0</v>
      </c>
      <c r="P66" s="2" t="str">
        <f>IFERROR(VLOOKUP(D66,Reports!C:E,3,0),"")</f>
        <v/>
      </c>
      <c r="Q66" s="146" t="str">
        <f t="shared" si="3"/>
        <v/>
      </c>
      <c r="R66" s="2" t="str">
        <f>IFERROR(VLOOKUP(B66,'Rally Point'!A:B,2,0),"")</f>
        <v/>
      </c>
      <c r="S66" s="2" t="str">
        <f>IFERROR(VLOOKUP(B66,'Rally Point'!C:D,2,0),"")</f>
        <v/>
      </c>
      <c r="T66" s="2" t="str">
        <f>IFERROR(VLOOKUP(D66,Reports!C:F,4,0),"")</f>
        <v/>
      </c>
      <c r="U66" s="147" t="str">
        <f>IFERROR(VLOOKUP(D66,Reports!C:D,2,0),"")</f>
        <v/>
      </c>
      <c r="V66" s="128" t="str">
        <f>IFERROR(VLOOKUP($D66,Oasises!$C:$X,13,0),"")</f>
        <v/>
      </c>
      <c r="W66" s="99" t="str">
        <f>IFERROR(VLOOKUP($D66,Oasises!$C:$X,14,0),"")</f>
        <v/>
      </c>
      <c r="X66" s="99" t="str">
        <f>IFERROR(VLOOKUP($D66,Oasises!$C:$X,15,0),"")</f>
        <v/>
      </c>
      <c r="Y66" s="99" t="str">
        <f>IFERROR(VLOOKUP($D66,Oasises!$C:$X,16,0),"")</f>
        <v/>
      </c>
      <c r="Z66" s="99" t="str">
        <f>IFERROR(VLOOKUP($D66,Oasises!$C:$X,17,0),"")</f>
        <v/>
      </c>
      <c r="AA66" s="99" t="str">
        <f>IFERROR(VLOOKUP($D66,Oasises!$C:$X,18,0),"")</f>
        <v/>
      </c>
      <c r="AB66" s="99" t="str">
        <f>IFERROR(VLOOKUP($D66,Oasises!$C:$X,19,0),"")</f>
        <v/>
      </c>
      <c r="AC66" s="99" t="str">
        <f>IFERROR(VLOOKUP($D66,Oasises!$C:$X,20,0),"")</f>
        <v/>
      </c>
      <c r="AD66" s="99" t="str">
        <f>IFERROR(VLOOKUP($D66,Oasises!$C:$X,21,0),"")</f>
        <v/>
      </c>
      <c r="AE66" s="129" t="str">
        <f>IFERROR(VLOOKUP($D66,Oasises!$C:$X,22,0),"")</f>
        <v/>
      </c>
      <c r="AF66" s="124" t="str">
        <f>IFERROR(V66*other!F$2+W66*other!F$3+X66*other!F$4+$Y66*other!F$5+$Z66*other!F$6+$AA66*other!F$7+$AB66*other!F$8+$AC66*other!F$9+$AD66*other!F$10+$AE66*other!F$11,"")</f>
        <v/>
      </c>
      <c r="AG66" s="100" t="str">
        <f>IFERROR($V66*other!G$2+$W66*other!G$3+$X66*other!G$4+$Y66*other!G$5+$Z66*other!G$6+$AA66*other!G$7+$AB66*other!G$8+$AC66*other!G$9+$AD66*other!G$10+$AE66*other!G$11,"")</f>
        <v/>
      </c>
      <c r="AH66" s="113" t="str">
        <f t="shared" si="4"/>
        <v/>
      </c>
      <c r="AI66" s="120" t="str">
        <f t="shared" si="5"/>
        <v/>
      </c>
    </row>
    <row r="67" spans="2:35" x14ac:dyDescent="0.25">
      <c r="B67" s="1"/>
      <c r="C67" s="2"/>
      <c r="D67" s="99"/>
      <c r="E67" s="99"/>
      <c r="F67" s="99"/>
      <c r="G67" s="99"/>
      <c r="H67" s="115"/>
      <c r="I67" s="99"/>
      <c r="J67" s="115"/>
      <c r="K67" s="99"/>
      <c r="L67" s="115"/>
      <c r="M67" s="99"/>
      <c r="N67" s="99" t="str">
        <f>IFERROR(VLOOKUP($D67,Oasises!$C:$X,12,0),"")</f>
        <v/>
      </c>
      <c r="O67" s="145">
        <f>MAX(IFERROR(60/VLOOKUP(H67,Troops!$D:$H,5,0)*N67,0),IFERROR(60/VLOOKUP(J67,Troops!$D:$H,5,0)*N67,0),IFERROR(60/VLOOKUP(L67,Troops!$D:$H,5,0)*N67,0))</f>
        <v>0</v>
      </c>
      <c r="P67" s="2" t="str">
        <f>IFERROR(VLOOKUP(D67,Reports!C:E,3,0),"")</f>
        <v/>
      </c>
      <c r="Q67" s="146" t="str">
        <f t="shared" si="3"/>
        <v/>
      </c>
      <c r="R67" s="2" t="str">
        <f>IFERROR(VLOOKUP(B67,'Rally Point'!A:B,2,0),"")</f>
        <v/>
      </c>
      <c r="S67" s="2" t="str">
        <f>IFERROR(VLOOKUP(B67,'Rally Point'!C:D,2,0),"")</f>
        <v/>
      </c>
      <c r="T67" s="2" t="str">
        <f>IFERROR(VLOOKUP(D67,Reports!C:F,4,0),"")</f>
        <v/>
      </c>
      <c r="U67" s="147" t="str">
        <f>IFERROR(VLOOKUP(D67,Reports!C:D,2,0),"")</f>
        <v/>
      </c>
      <c r="V67" s="128" t="str">
        <f>IFERROR(VLOOKUP($D67,Oasises!$C:$X,13,0),"")</f>
        <v/>
      </c>
      <c r="W67" s="99" t="str">
        <f>IFERROR(VLOOKUP($D67,Oasises!$C:$X,14,0),"")</f>
        <v/>
      </c>
      <c r="X67" s="99" t="str">
        <f>IFERROR(VLOOKUP($D67,Oasises!$C:$X,15,0),"")</f>
        <v/>
      </c>
      <c r="Y67" s="99" t="str">
        <f>IFERROR(VLOOKUP($D67,Oasises!$C:$X,16,0),"")</f>
        <v/>
      </c>
      <c r="Z67" s="99" t="str">
        <f>IFERROR(VLOOKUP($D67,Oasises!$C:$X,17,0),"")</f>
        <v/>
      </c>
      <c r="AA67" s="99" t="str">
        <f>IFERROR(VLOOKUP($D67,Oasises!$C:$X,18,0),"")</f>
        <v/>
      </c>
      <c r="AB67" s="99" t="str">
        <f>IFERROR(VLOOKUP($D67,Oasises!$C:$X,19,0),"")</f>
        <v/>
      </c>
      <c r="AC67" s="99" t="str">
        <f>IFERROR(VLOOKUP($D67,Oasises!$C:$X,20,0),"")</f>
        <v/>
      </c>
      <c r="AD67" s="99" t="str">
        <f>IFERROR(VLOOKUP($D67,Oasises!$C:$X,21,0),"")</f>
        <v/>
      </c>
      <c r="AE67" s="129" t="str">
        <f>IFERROR(VLOOKUP($D67,Oasises!$C:$X,22,0),"")</f>
        <v/>
      </c>
      <c r="AF67" s="124" t="str">
        <f>IFERROR(V67*other!F$2+W67*other!F$3+X67*other!F$4+$Y67*other!F$5+$Z67*other!F$6+$AA67*other!F$7+$AB67*other!F$8+$AC67*other!F$9+$AD67*other!F$10+$AE67*other!F$11,"")</f>
        <v/>
      </c>
      <c r="AG67" s="100" t="str">
        <f>IFERROR($V67*other!G$2+$W67*other!G$3+$X67*other!G$4+$Y67*other!G$5+$Z67*other!G$6+$AA67*other!G$7+$AB67*other!G$8+$AC67*other!G$9+$AD67*other!G$10+$AE67*other!G$11,"")</f>
        <v/>
      </c>
      <c r="AH67" s="113" t="str">
        <f t="shared" si="4"/>
        <v/>
      </c>
      <c r="AI67" s="120" t="str">
        <f t="shared" si="5"/>
        <v/>
      </c>
    </row>
    <row r="68" spans="2:35" x14ac:dyDescent="0.25">
      <c r="B68" s="1"/>
      <c r="C68" s="2"/>
      <c r="D68" s="99"/>
      <c r="E68" s="99"/>
      <c r="F68" s="99"/>
      <c r="G68" s="99"/>
      <c r="H68" s="115"/>
      <c r="I68" s="99"/>
      <c r="J68" s="115"/>
      <c r="K68" s="99"/>
      <c r="L68" s="115"/>
      <c r="M68" s="99"/>
      <c r="N68" s="99" t="str">
        <f>IFERROR(VLOOKUP($D68,Oasises!$C:$X,12,0),"")</f>
        <v/>
      </c>
      <c r="O68" s="145">
        <f>MAX(IFERROR(60/VLOOKUP(H68,Troops!$D:$H,5,0)*N68,0),IFERROR(60/VLOOKUP(J68,Troops!$D:$H,5,0)*N68,0),IFERROR(60/VLOOKUP(L68,Troops!$D:$H,5,0)*N68,0))</f>
        <v>0</v>
      </c>
      <c r="P68" s="2" t="str">
        <f>IFERROR(VLOOKUP(D68,Reports!C:E,3,0),"")</f>
        <v/>
      </c>
      <c r="Q68" s="146" t="str">
        <f t="shared" ref="Q68:Q99" si="6">IFERROR(LEFT(P68,FIND("/",P68)-1)/RIGHT(P68,LEN(P68)-FIND("/",P68)),"")</f>
        <v/>
      </c>
      <c r="R68" s="2" t="str">
        <f>IFERROR(VLOOKUP(B68,'Rally Point'!A:B,2,0),"")</f>
        <v/>
      </c>
      <c r="S68" s="2" t="str">
        <f>IFERROR(VLOOKUP(B68,'Rally Point'!C:D,2,0),"")</f>
        <v/>
      </c>
      <c r="T68" s="2" t="str">
        <f>IFERROR(VLOOKUP(D68,Reports!C:F,4,0),"")</f>
        <v/>
      </c>
      <c r="U68" s="147" t="str">
        <f>IFERROR(VLOOKUP(D68,Reports!C:D,2,0),"")</f>
        <v/>
      </c>
      <c r="V68" s="128" t="str">
        <f>IFERROR(VLOOKUP($D68,Oasises!$C:$X,13,0),"")</f>
        <v/>
      </c>
      <c r="W68" s="99" t="str">
        <f>IFERROR(VLOOKUP($D68,Oasises!$C:$X,14,0),"")</f>
        <v/>
      </c>
      <c r="X68" s="99" t="str">
        <f>IFERROR(VLOOKUP($D68,Oasises!$C:$X,15,0),"")</f>
        <v/>
      </c>
      <c r="Y68" s="99" t="str">
        <f>IFERROR(VLOOKUP($D68,Oasises!$C:$X,16,0),"")</f>
        <v/>
      </c>
      <c r="Z68" s="99" t="str">
        <f>IFERROR(VLOOKUP($D68,Oasises!$C:$X,17,0),"")</f>
        <v/>
      </c>
      <c r="AA68" s="99" t="str">
        <f>IFERROR(VLOOKUP($D68,Oasises!$C:$X,18,0),"")</f>
        <v/>
      </c>
      <c r="AB68" s="99" t="str">
        <f>IFERROR(VLOOKUP($D68,Oasises!$C:$X,19,0),"")</f>
        <v/>
      </c>
      <c r="AC68" s="99" t="str">
        <f>IFERROR(VLOOKUP($D68,Oasises!$C:$X,20,0),"")</f>
        <v/>
      </c>
      <c r="AD68" s="99" t="str">
        <f>IFERROR(VLOOKUP($D68,Oasises!$C:$X,21,0),"")</f>
        <v/>
      </c>
      <c r="AE68" s="129" t="str">
        <f>IFERROR(VLOOKUP($D68,Oasises!$C:$X,22,0),"")</f>
        <v/>
      </c>
      <c r="AF68" s="124" t="str">
        <f>IFERROR(V68*other!F$2+W68*other!F$3+X68*other!F$4+$Y68*other!F$5+$Z68*other!F$6+$AA68*other!F$7+$AB68*other!F$8+$AC68*other!F$9+$AD68*other!F$10+$AE68*other!F$11,"")</f>
        <v/>
      </c>
      <c r="AG68" s="100" t="str">
        <f>IFERROR($V68*other!G$2+$W68*other!G$3+$X68*other!G$4+$Y68*other!G$5+$Z68*other!G$6+$AA68*other!G$7+$AB68*other!G$8+$AC68*other!G$9+$AD68*other!G$10+$AE68*other!G$11,"")</f>
        <v/>
      </c>
      <c r="AH68" s="113" t="str">
        <f t="shared" si="4"/>
        <v/>
      </c>
      <c r="AI68" s="120" t="str">
        <f t="shared" si="5"/>
        <v/>
      </c>
    </row>
    <row r="69" spans="2:35" x14ac:dyDescent="0.25">
      <c r="B69" s="1"/>
      <c r="C69" s="2"/>
      <c r="D69" s="99"/>
      <c r="E69" s="99"/>
      <c r="F69" s="99"/>
      <c r="G69" s="99"/>
      <c r="H69" s="115"/>
      <c r="I69" s="99"/>
      <c r="J69" s="115"/>
      <c r="K69" s="99"/>
      <c r="L69" s="115"/>
      <c r="M69" s="99"/>
      <c r="N69" s="99" t="str">
        <f>IFERROR(VLOOKUP($D69,Oasises!$C:$X,12,0),"")</f>
        <v/>
      </c>
      <c r="O69" s="145">
        <f>MAX(IFERROR(60/VLOOKUP(H69,Troops!$D:$H,5,0)*N69,0),IFERROR(60/VLOOKUP(J69,Troops!$D:$H,5,0)*N69,0),IFERROR(60/VLOOKUP(L69,Troops!$D:$H,5,0)*N69,0))</f>
        <v>0</v>
      </c>
      <c r="P69" s="2" t="str">
        <f>IFERROR(VLOOKUP(D69,Reports!C:E,3,0),"")</f>
        <v/>
      </c>
      <c r="Q69" s="146" t="str">
        <f t="shared" si="6"/>
        <v/>
      </c>
      <c r="R69" s="2" t="str">
        <f>IFERROR(VLOOKUP(B69,'Rally Point'!A:B,2,0),"")</f>
        <v/>
      </c>
      <c r="S69" s="2" t="str">
        <f>IFERROR(VLOOKUP(B69,'Rally Point'!C:D,2,0),"")</f>
        <v/>
      </c>
      <c r="T69" s="2" t="str">
        <f>IFERROR(VLOOKUP(D69,Reports!C:F,4,0),"")</f>
        <v/>
      </c>
      <c r="U69" s="147" t="str">
        <f>IFERROR(VLOOKUP(D69,Reports!C:D,2,0),"")</f>
        <v/>
      </c>
      <c r="V69" s="128" t="str">
        <f>IFERROR(VLOOKUP($D69,Oasises!$C:$X,13,0),"")</f>
        <v/>
      </c>
      <c r="W69" s="99" t="str">
        <f>IFERROR(VLOOKUP($D69,Oasises!$C:$X,14,0),"")</f>
        <v/>
      </c>
      <c r="X69" s="99" t="str">
        <f>IFERROR(VLOOKUP($D69,Oasises!$C:$X,15,0),"")</f>
        <v/>
      </c>
      <c r="Y69" s="99" t="str">
        <f>IFERROR(VLOOKUP($D69,Oasises!$C:$X,16,0),"")</f>
        <v/>
      </c>
      <c r="Z69" s="99" t="str">
        <f>IFERROR(VLOOKUP($D69,Oasises!$C:$X,17,0),"")</f>
        <v/>
      </c>
      <c r="AA69" s="99" t="str">
        <f>IFERROR(VLOOKUP($D69,Oasises!$C:$X,18,0),"")</f>
        <v/>
      </c>
      <c r="AB69" s="99" t="str">
        <f>IFERROR(VLOOKUP($D69,Oasises!$C:$X,19,0),"")</f>
        <v/>
      </c>
      <c r="AC69" s="99" t="str">
        <f>IFERROR(VLOOKUP($D69,Oasises!$C:$X,20,0),"")</f>
        <v/>
      </c>
      <c r="AD69" s="99" t="str">
        <f>IFERROR(VLOOKUP($D69,Oasises!$C:$X,21,0),"")</f>
        <v/>
      </c>
      <c r="AE69" s="129" t="str">
        <f>IFERROR(VLOOKUP($D69,Oasises!$C:$X,22,0),"")</f>
        <v/>
      </c>
      <c r="AF69" s="124" t="str">
        <f>IFERROR(V69*other!F$2+W69*other!F$3+X69*other!F$4+$Y69*other!F$5+$Z69*other!F$6+$AA69*other!F$7+$AB69*other!F$8+$AC69*other!F$9+$AD69*other!F$10+$AE69*other!F$11,"")</f>
        <v/>
      </c>
      <c r="AG69" s="100" t="str">
        <f>IFERROR($V69*other!G$2+$W69*other!G$3+$X69*other!G$4+$Y69*other!G$5+$Z69*other!G$6+$AA69*other!G$7+$AB69*other!G$8+$AC69*other!G$9+$AD69*other!G$10+$AE69*other!G$11,"")</f>
        <v/>
      </c>
      <c r="AH69" s="113" t="str">
        <f t="shared" si="4"/>
        <v/>
      </c>
      <c r="AI69" s="120" t="str">
        <f t="shared" si="5"/>
        <v/>
      </c>
    </row>
    <row r="70" spans="2:35" ht="15.75" customHeight="1" thickBot="1" x14ac:dyDescent="0.3">
      <c r="B70" s="3"/>
      <c r="C70" s="4"/>
      <c r="D70" s="101"/>
      <c r="E70" s="101"/>
      <c r="F70" s="101"/>
      <c r="G70" s="101"/>
      <c r="H70" s="116"/>
      <c r="I70" s="101"/>
      <c r="J70" s="116"/>
      <c r="K70" s="101"/>
      <c r="L70" s="116"/>
      <c r="M70" s="101"/>
      <c r="N70" s="101" t="str">
        <f>IFERROR(VLOOKUP($D70,Oasises!$C:$X,12,0),"")</f>
        <v/>
      </c>
      <c r="O70" s="145">
        <f>MAX(IFERROR(60/VLOOKUP(H70,Troops!$D:$H,5,0)*N70,0),IFERROR(60/VLOOKUP(J70,Troops!$D:$H,5,0)*N70,0),IFERROR(60/VLOOKUP(L70,Troops!$D:$H,5,0)*N70,0))</f>
        <v>0</v>
      </c>
      <c r="P70" s="4" t="str">
        <f>IFERROR(VLOOKUP(D70,Reports!C:E,3,0),"")</f>
        <v/>
      </c>
      <c r="Q70" s="148" t="str">
        <f t="shared" si="6"/>
        <v/>
      </c>
      <c r="R70" s="4" t="str">
        <f>IFERROR(VLOOKUP(B70,'Rally Point'!A:B,2,0),"")</f>
        <v/>
      </c>
      <c r="S70" s="4" t="str">
        <f>IFERROR(VLOOKUP(B70,'Rally Point'!C:D,2,0),"")</f>
        <v/>
      </c>
      <c r="T70" s="4" t="str">
        <f>IFERROR(VLOOKUP(D70,Reports!C:F,4,0),"")</f>
        <v/>
      </c>
      <c r="U70" s="149" t="str">
        <f>IFERROR(VLOOKUP(D70,Reports!C:D,2,0),"")</f>
        <v/>
      </c>
      <c r="V70" s="130" t="str">
        <f>IFERROR(VLOOKUP($D70,Oasises!$C:$X,13,0),"")</f>
        <v/>
      </c>
      <c r="W70" s="101" t="str">
        <f>IFERROR(VLOOKUP($D70,Oasises!$C:$X,14,0),"")</f>
        <v/>
      </c>
      <c r="X70" s="101" t="str">
        <f>IFERROR(VLOOKUP($D70,Oasises!$C:$X,15,0),"")</f>
        <v/>
      </c>
      <c r="Y70" s="101" t="str">
        <f>IFERROR(VLOOKUP($D70,Oasises!$C:$X,16,0),"")</f>
        <v/>
      </c>
      <c r="Z70" s="101" t="str">
        <f>IFERROR(VLOOKUP($D70,Oasises!$C:$X,17,0),"")</f>
        <v/>
      </c>
      <c r="AA70" s="101" t="str">
        <f>IFERROR(VLOOKUP($D70,Oasises!$C:$X,18,0),"")</f>
        <v/>
      </c>
      <c r="AB70" s="101" t="str">
        <f>IFERROR(VLOOKUP($D70,Oasises!$C:$X,19,0),"")</f>
        <v/>
      </c>
      <c r="AC70" s="101" t="str">
        <f>IFERROR(VLOOKUP($D70,Oasises!$C:$X,20,0),"")</f>
        <v/>
      </c>
      <c r="AD70" s="101" t="str">
        <f>IFERROR(VLOOKUP($D70,Oasises!$C:$X,21,0),"")</f>
        <v/>
      </c>
      <c r="AE70" s="131" t="str">
        <f>IFERROR(VLOOKUP($D70,Oasises!$C:$X,22,0),"")</f>
        <v/>
      </c>
      <c r="AF70" s="125" t="str">
        <f>IFERROR(V70*other!F$2+W70*other!F$3+X70*other!F$4+$Y70*other!F$5+$Z70*other!F$6+$AA70*other!F$7+$AB70*other!F$8+$AC70*other!F$9+$AD70*other!F$10+$AE70*other!F$11,"")</f>
        <v/>
      </c>
      <c r="AG70" s="110" t="str">
        <f>IFERROR($V70*other!G$2+$W70*other!G$3+$X70*other!G$4+$Y70*other!G$5+$Z70*other!G$6+$AA70*other!G$7+$AB70*other!G$8+$AC70*other!G$9+$AD70*other!G$10+$AE70*other!G$11,"")</f>
        <v/>
      </c>
      <c r="AH70" s="121" t="str">
        <f t="shared" si="4"/>
        <v/>
      </c>
      <c r="AI70" s="122" t="str">
        <f t="shared" si="5"/>
        <v/>
      </c>
    </row>
  </sheetData>
  <autoFilter ref="D3:AI3" xr:uid="{00000000-0009-0000-0000-000001000000}"/>
  <conditionalFormatting sqref="G3:M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ntainsText" dxfId="15" priority="1" operator="containsText" text="Lost as attacker">
      <formula>NOT(ISERROR(SEARCH("Lost as attacker",U1)))</formula>
    </cfRule>
    <cfRule type="containsText" dxfId="14" priority="2" operator="containsText" text="without losses">
      <formula>NOT(ISERROR(SEARCH("without losses",U1)))</formula>
    </cfRule>
    <cfRule type="containsText" dxfId="13" priority="3" operator="containsText" text="with losses">
      <formula>NOT(ISERROR(SEARCH("with losses",U1)))</formula>
    </cfRule>
  </conditionalFormatting>
  <conditionalFormatting sqref="V1:AE1048576">
    <cfRule type="cellIs" dxfId="12" priority="8" operator="equal">
      <formula>0</formula>
    </cfRule>
  </conditionalFormatting>
  <conditionalFormatting sqref="AF3:AG3">
    <cfRule type="cellIs" dxfId="11" priority="6" operator="equal">
      <formula>0</formula>
    </cfRule>
  </conditionalFormatting>
  <conditionalFormatting sqref="AH3:AH1048576 AH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048576 AI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70"/>
  <sheetViews>
    <sheetView workbookViewId="0">
      <selection activeCell="A4" sqref="A4:E12"/>
    </sheetView>
  </sheetViews>
  <sheetFormatPr defaultRowHeight="15" outlineLevelCol="1" x14ac:dyDescent="0.25"/>
  <cols>
    <col min="1" max="1" width="10.140625" customWidth="1"/>
    <col min="2" max="2" width="6.28515625" customWidth="1"/>
    <col min="3" max="3" width="18" customWidth="1"/>
    <col min="4" max="4" width="3.7109375" customWidth="1"/>
    <col min="5" max="6" width="5.140625" customWidth="1" outlineLevel="1"/>
    <col min="8" max="13" width="13" customWidth="1" outlineLevel="1"/>
    <col min="14" max="23" width="9.140625" customWidth="1"/>
    <col min="24" max="24" width="11" customWidth="1"/>
  </cols>
  <sheetData>
    <row r="2" spans="1:24" ht="15.75" customHeight="1" x14ac:dyDescent="0.25"/>
    <row r="3" spans="1:24" ht="44.25" customHeight="1" x14ac:dyDescent="0.25">
      <c r="A3" t="s">
        <v>2</v>
      </c>
      <c r="B3" t="s">
        <v>3</v>
      </c>
      <c r="C3" t="s">
        <v>32</v>
      </c>
      <c r="D3" t="s">
        <v>5</v>
      </c>
      <c r="E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s">
        <v>39</v>
      </c>
      <c r="U3" t="s">
        <v>40</v>
      </c>
      <c r="V3" t="s">
        <v>41</v>
      </c>
      <c r="W3" t="s">
        <v>42</v>
      </c>
      <c r="X3" t="s">
        <v>43</v>
      </c>
    </row>
    <row r="4" spans="1:24" x14ac:dyDescent="0.25">
      <c r="A4" t="s">
        <v>52</v>
      </c>
      <c r="B4" t="s">
        <v>23</v>
      </c>
      <c r="C4" t="s">
        <v>49</v>
      </c>
      <c r="D4">
        <v>91</v>
      </c>
      <c r="E4">
        <v>-177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22</v>
      </c>
      <c r="B5" t="s">
        <v>23</v>
      </c>
      <c r="C5" t="s">
        <v>24</v>
      </c>
      <c r="D5">
        <v>92</v>
      </c>
      <c r="E5">
        <v>-178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29</v>
      </c>
      <c r="B6" t="s">
        <v>23</v>
      </c>
      <c r="C6" t="s">
        <v>30</v>
      </c>
      <c r="D6">
        <v>92</v>
      </c>
      <c r="E6">
        <v>-179</v>
      </c>
      <c r="N6">
        <v>4</v>
      </c>
      <c r="O6" t="s">
        <v>63</v>
      </c>
      <c r="P6" t="s">
        <v>64</v>
      </c>
      <c r="Q6">
        <v>0</v>
      </c>
      <c r="R6" t="s">
        <v>65</v>
      </c>
      <c r="S6" t="s">
        <v>66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51</v>
      </c>
      <c r="B7" t="s">
        <v>23</v>
      </c>
      <c r="C7" t="s">
        <v>53</v>
      </c>
      <c r="D7">
        <v>90</v>
      </c>
      <c r="E7">
        <v>-176</v>
      </c>
      <c r="N7">
        <v>5</v>
      </c>
      <c r="O7" t="s">
        <v>67</v>
      </c>
      <c r="P7" t="s">
        <v>67</v>
      </c>
      <c r="Q7">
        <v>0</v>
      </c>
      <c r="R7">
        <v>0</v>
      </c>
      <c r="S7" t="s">
        <v>68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57</v>
      </c>
      <c r="B8" t="s">
        <v>23</v>
      </c>
      <c r="C8" t="s">
        <v>54</v>
      </c>
      <c r="D8">
        <v>93</v>
      </c>
      <c r="E8">
        <v>-179</v>
      </c>
      <c r="N8">
        <v>5</v>
      </c>
      <c r="O8" t="s">
        <v>69</v>
      </c>
      <c r="P8" t="s">
        <v>70</v>
      </c>
      <c r="Q8">
        <v>0</v>
      </c>
      <c r="R8" t="s">
        <v>64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59</v>
      </c>
      <c r="B9" t="s">
        <v>23</v>
      </c>
      <c r="C9" t="s">
        <v>56</v>
      </c>
      <c r="D9">
        <v>94</v>
      </c>
      <c r="E9">
        <v>-178</v>
      </c>
      <c r="N9">
        <v>5</v>
      </c>
      <c r="O9" t="s">
        <v>71</v>
      </c>
      <c r="P9" t="s">
        <v>72</v>
      </c>
      <c r="Q9">
        <v>0</v>
      </c>
      <c r="R9">
        <v>0</v>
      </c>
      <c r="S9" t="s">
        <v>73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55</v>
      </c>
      <c r="B10" t="s">
        <v>23</v>
      </c>
      <c r="C10" t="s">
        <v>58</v>
      </c>
      <c r="D10">
        <v>92</v>
      </c>
      <c r="E10">
        <v>-180</v>
      </c>
      <c r="N10">
        <v>9</v>
      </c>
      <c r="O10" t="s">
        <v>74</v>
      </c>
      <c r="P10" t="s">
        <v>65</v>
      </c>
      <c r="Q10">
        <v>0</v>
      </c>
      <c r="R10">
        <v>0</v>
      </c>
      <c r="S10" t="s">
        <v>75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61</v>
      </c>
      <c r="B11" t="s">
        <v>23</v>
      </c>
      <c r="C11" t="s">
        <v>60</v>
      </c>
      <c r="D11">
        <v>95</v>
      </c>
      <c r="E11">
        <v>-178</v>
      </c>
      <c r="N11">
        <v>10</v>
      </c>
      <c r="O11" t="s">
        <v>76</v>
      </c>
      <c r="P11" t="s">
        <v>77</v>
      </c>
      <c r="Q11">
        <v>0</v>
      </c>
      <c r="R11">
        <v>0</v>
      </c>
      <c r="S11" t="s">
        <v>78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48</v>
      </c>
      <c r="B12" t="s">
        <v>23</v>
      </c>
      <c r="C12" t="s">
        <v>62</v>
      </c>
      <c r="D12">
        <v>90</v>
      </c>
      <c r="E12">
        <v>-174</v>
      </c>
      <c r="N12">
        <v>13</v>
      </c>
      <c r="O12">
        <v>0</v>
      </c>
      <c r="P12">
        <v>0</v>
      </c>
      <c r="Q12">
        <v>0</v>
      </c>
      <c r="R12">
        <v>0</v>
      </c>
      <c r="S12" t="s">
        <v>79</v>
      </c>
      <c r="T12" t="s">
        <v>80</v>
      </c>
      <c r="U12" t="s">
        <v>81</v>
      </c>
      <c r="V12">
        <v>0</v>
      </c>
      <c r="W12">
        <v>0</v>
      </c>
      <c r="X12">
        <v>0</v>
      </c>
    </row>
    <row r="70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T11"/>
  <sheetViews>
    <sheetView workbookViewId="0">
      <selection activeCell="J18" sqref="J18"/>
    </sheetView>
  </sheetViews>
  <sheetFormatPr defaultRowHeight="15" x14ac:dyDescent="0.25"/>
  <cols>
    <col min="1" max="3" width="2.42578125" customWidth="1"/>
    <col min="17" max="19" width="3" customWidth="1"/>
  </cols>
  <sheetData>
    <row r="1" spans="3:20" x14ac:dyDescent="0.25">
      <c r="D1" s="102" t="s">
        <v>83</v>
      </c>
      <c r="E1" s="103" t="s">
        <v>84</v>
      </c>
      <c r="F1" s="103" t="s">
        <v>85</v>
      </c>
      <c r="G1" s="103" t="s">
        <v>86</v>
      </c>
      <c r="H1" s="103" t="s">
        <v>87</v>
      </c>
      <c r="I1" s="103"/>
      <c r="J1" s="103"/>
      <c r="K1" s="103"/>
      <c r="L1" s="103"/>
      <c r="M1" s="103"/>
      <c r="N1" s="103"/>
      <c r="O1" s="103"/>
      <c r="P1" s="104"/>
      <c r="T1" t="s">
        <v>88</v>
      </c>
    </row>
    <row r="2" spans="3:20" x14ac:dyDescent="0.25">
      <c r="D2" s="105" t="s">
        <v>34</v>
      </c>
      <c r="E2" s="2">
        <v>10</v>
      </c>
      <c r="F2" s="2">
        <v>25</v>
      </c>
      <c r="G2" s="2">
        <v>20</v>
      </c>
      <c r="H2" s="2">
        <v>20</v>
      </c>
      <c r="I2" s="2">
        <v>0</v>
      </c>
      <c r="J2" s="2">
        <v>0</v>
      </c>
      <c r="K2" s="2">
        <v>0</v>
      </c>
      <c r="L2" s="2">
        <v>0</v>
      </c>
      <c r="M2" s="2">
        <v>100</v>
      </c>
      <c r="N2" s="2">
        <v>100</v>
      </c>
      <c r="O2" s="2">
        <v>1</v>
      </c>
      <c r="P2" s="106">
        <v>0</v>
      </c>
      <c r="T2" t="s">
        <v>0</v>
      </c>
    </row>
    <row r="3" spans="3:20" x14ac:dyDescent="0.25">
      <c r="C3" s="95"/>
      <c r="D3" s="105" t="s">
        <v>35</v>
      </c>
      <c r="E3" s="2">
        <v>20</v>
      </c>
      <c r="F3" s="2">
        <v>35</v>
      </c>
      <c r="G3" s="2">
        <v>40</v>
      </c>
      <c r="H3" s="2">
        <v>20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106">
        <v>0</v>
      </c>
      <c r="T3" t="s">
        <v>89</v>
      </c>
    </row>
    <row r="4" spans="3:20" x14ac:dyDescent="0.25">
      <c r="C4" s="95"/>
      <c r="D4" s="105" t="s">
        <v>36</v>
      </c>
      <c r="E4" s="2">
        <v>60</v>
      </c>
      <c r="F4" s="2">
        <v>40</v>
      </c>
      <c r="G4" s="2">
        <v>60</v>
      </c>
      <c r="H4" s="2">
        <v>20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106">
        <v>0</v>
      </c>
      <c r="T4" t="s">
        <v>90</v>
      </c>
    </row>
    <row r="5" spans="3:20" x14ac:dyDescent="0.25">
      <c r="C5" s="95"/>
      <c r="D5" s="105" t="s">
        <v>37</v>
      </c>
      <c r="E5" s="2">
        <v>80</v>
      </c>
      <c r="F5" s="2">
        <v>66</v>
      </c>
      <c r="G5" s="2">
        <v>50</v>
      </c>
      <c r="H5" s="2">
        <v>20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106">
        <v>0</v>
      </c>
      <c r="T5" t="s">
        <v>27</v>
      </c>
    </row>
    <row r="6" spans="3:20" x14ac:dyDescent="0.25">
      <c r="C6" s="95"/>
      <c r="D6" s="105" t="s">
        <v>38</v>
      </c>
      <c r="E6" s="2">
        <v>50</v>
      </c>
      <c r="F6" s="2">
        <v>70</v>
      </c>
      <c r="G6" s="2">
        <v>33</v>
      </c>
      <c r="H6" s="2">
        <v>20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</v>
      </c>
      <c r="P6" s="106">
        <v>0</v>
      </c>
      <c r="T6" t="s">
        <v>28</v>
      </c>
    </row>
    <row r="7" spans="3:20" x14ac:dyDescent="0.25">
      <c r="C7" s="95"/>
      <c r="D7" s="105" t="s">
        <v>39</v>
      </c>
      <c r="E7" s="2">
        <v>100</v>
      </c>
      <c r="F7" s="2">
        <v>80</v>
      </c>
      <c r="G7" s="2">
        <v>70</v>
      </c>
      <c r="H7" s="2">
        <v>20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2</v>
      </c>
      <c r="P7" s="106">
        <v>0</v>
      </c>
      <c r="T7" t="s">
        <v>50</v>
      </c>
    </row>
    <row r="8" spans="3:20" x14ac:dyDescent="0.25">
      <c r="C8" s="95"/>
      <c r="D8" s="105" t="s">
        <v>40</v>
      </c>
      <c r="E8" s="2">
        <v>250</v>
      </c>
      <c r="F8" s="2">
        <v>140</v>
      </c>
      <c r="G8" s="2">
        <v>200</v>
      </c>
      <c r="H8" s="2">
        <v>20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3</v>
      </c>
      <c r="P8" s="106">
        <v>0</v>
      </c>
    </row>
    <row r="9" spans="3:20" x14ac:dyDescent="0.25">
      <c r="C9" s="95"/>
      <c r="D9" s="105" t="s">
        <v>41</v>
      </c>
      <c r="E9" s="2">
        <v>450</v>
      </c>
      <c r="F9" s="2">
        <v>380</v>
      </c>
      <c r="G9" s="2">
        <v>240</v>
      </c>
      <c r="H9" s="2">
        <v>20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3</v>
      </c>
      <c r="P9" s="106">
        <v>0</v>
      </c>
    </row>
    <row r="10" spans="3:20" x14ac:dyDescent="0.25">
      <c r="C10" s="95"/>
      <c r="D10" s="105" t="s">
        <v>42</v>
      </c>
      <c r="E10" s="2">
        <v>200</v>
      </c>
      <c r="F10" s="2">
        <v>170</v>
      </c>
      <c r="G10" s="2">
        <v>250</v>
      </c>
      <c r="H10" s="2">
        <v>20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3</v>
      </c>
      <c r="P10" s="106">
        <v>0</v>
      </c>
    </row>
    <row r="11" spans="3:20" x14ac:dyDescent="0.25">
      <c r="C11" s="95"/>
      <c r="D11" s="107" t="s">
        <v>43</v>
      </c>
      <c r="E11" s="108">
        <v>600</v>
      </c>
      <c r="F11" s="108">
        <v>440</v>
      </c>
      <c r="G11" s="108">
        <v>520</v>
      </c>
      <c r="H11" s="108">
        <v>20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8">
        <v>0</v>
      </c>
      <c r="O11" s="108">
        <v>5</v>
      </c>
      <c r="P11" s="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127E-A957-434A-9ABA-8F8796D58EB5}">
  <dimension ref="C3:P41"/>
  <sheetViews>
    <sheetView workbookViewId="0">
      <selection activeCell="D6" sqref="D6"/>
    </sheetView>
  </sheetViews>
  <sheetFormatPr defaultRowHeight="15" x14ac:dyDescent="0.25"/>
  <cols>
    <col min="4" max="4" width="20.28515625" customWidth="1"/>
  </cols>
  <sheetData>
    <row r="3" spans="3:16" x14ac:dyDescent="0.25">
      <c r="C3" t="s">
        <v>1663</v>
      </c>
      <c r="D3" t="s">
        <v>1664</v>
      </c>
      <c r="E3" t="s">
        <v>1665</v>
      </c>
      <c r="F3" t="s">
        <v>1666</v>
      </c>
      <c r="G3" t="s">
        <v>1667</v>
      </c>
      <c r="H3" t="s">
        <v>82</v>
      </c>
      <c r="I3" t="s">
        <v>17</v>
      </c>
      <c r="J3" t="s">
        <v>1668</v>
      </c>
      <c r="K3" t="s">
        <v>1669</v>
      </c>
      <c r="L3" t="s">
        <v>1670</v>
      </c>
      <c r="M3" t="s">
        <v>1671</v>
      </c>
      <c r="N3" t="s">
        <v>1672</v>
      </c>
      <c r="O3" t="s">
        <v>1673</v>
      </c>
      <c r="P3" t="s">
        <v>1674</v>
      </c>
    </row>
    <row r="4" spans="3:16" x14ac:dyDescent="0.25">
      <c r="D4" t="s">
        <v>1675</v>
      </c>
      <c r="E4">
        <v>40</v>
      </c>
      <c r="F4">
        <v>35</v>
      </c>
      <c r="G4">
        <v>50</v>
      </c>
      <c r="H4">
        <v>6</v>
      </c>
      <c r="I4">
        <v>50</v>
      </c>
      <c r="J4">
        <v>120</v>
      </c>
      <c r="K4">
        <v>100</v>
      </c>
      <c r="L4">
        <v>150</v>
      </c>
      <c r="M4">
        <v>30</v>
      </c>
      <c r="N4">
        <v>400</v>
      </c>
      <c r="O4">
        <v>1</v>
      </c>
      <c r="P4" s="15">
        <v>1.8518518518518517E-2</v>
      </c>
    </row>
    <row r="5" spans="3:16" x14ac:dyDescent="0.25">
      <c r="D5" t="s">
        <v>89</v>
      </c>
      <c r="E5">
        <v>30</v>
      </c>
      <c r="F5">
        <v>65</v>
      </c>
      <c r="G5">
        <v>35</v>
      </c>
      <c r="H5">
        <v>5</v>
      </c>
      <c r="I5">
        <v>20</v>
      </c>
      <c r="J5">
        <v>100</v>
      </c>
      <c r="K5">
        <v>130</v>
      </c>
      <c r="L5">
        <v>160</v>
      </c>
      <c r="M5">
        <v>70</v>
      </c>
      <c r="N5">
        <v>460</v>
      </c>
      <c r="O5">
        <v>1</v>
      </c>
      <c r="P5" s="15">
        <v>2.0370370370370372E-2</v>
      </c>
    </row>
    <row r="6" spans="3:16" x14ac:dyDescent="0.25">
      <c r="D6" t="s">
        <v>90</v>
      </c>
      <c r="E6">
        <v>70</v>
      </c>
      <c r="F6">
        <v>40</v>
      </c>
      <c r="G6">
        <v>25</v>
      </c>
      <c r="H6">
        <v>7</v>
      </c>
      <c r="I6">
        <v>50</v>
      </c>
      <c r="J6">
        <v>150</v>
      </c>
      <c r="K6">
        <v>160</v>
      </c>
      <c r="L6">
        <v>210</v>
      </c>
      <c r="M6">
        <v>80</v>
      </c>
      <c r="N6">
        <v>600</v>
      </c>
      <c r="O6">
        <v>1</v>
      </c>
      <c r="P6" s="15">
        <v>2.2222222222222223E-2</v>
      </c>
    </row>
    <row r="7" spans="3:16" x14ac:dyDescent="0.25">
      <c r="D7" t="s">
        <v>1676</v>
      </c>
      <c r="E7">
        <v>0</v>
      </c>
      <c r="F7">
        <v>20</v>
      </c>
      <c r="G7">
        <v>10</v>
      </c>
      <c r="H7">
        <v>16</v>
      </c>
      <c r="I7">
        <v>0</v>
      </c>
      <c r="J7">
        <v>140</v>
      </c>
      <c r="K7">
        <v>160</v>
      </c>
      <c r="L7">
        <v>20</v>
      </c>
      <c r="M7">
        <v>40</v>
      </c>
      <c r="N7">
        <v>360</v>
      </c>
      <c r="O7">
        <v>2</v>
      </c>
      <c r="P7" s="15">
        <v>1.5740740740740739E-2</v>
      </c>
    </row>
    <row r="8" spans="3:16" x14ac:dyDescent="0.25">
      <c r="D8" t="s">
        <v>1677</v>
      </c>
      <c r="E8">
        <v>120</v>
      </c>
      <c r="F8">
        <v>65</v>
      </c>
      <c r="G8">
        <v>50</v>
      </c>
      <c r="H8">
        <v>14</v>
      </c>
      <c r="I8">
        <v>100</v>
      </c>
      <c r="J8">
        <v>550</v>
      </c>
      <c r="K8">
        <v>440</v>
      </c>
      <c r="L8">
        <v>320</v>
      </c>
      <c r="M8">
        <v>100</v>
      </c>
      <c r="N8">
        <v>1410</v>
      </c>
      <c r="O8">
        <v>3</v>
      </c>
      <c r="P8" s="15">
        <v>3.0555555555555555E-2</v>
      </c>
    </row>
    <row r="9" spans="3:16" x14ac:dyDescent="0.25">
      <c r="D9" t="s">
        <v>1678</v>
      </c>
      <c r="E9">
        <v>180</v>
      </c>
      <c r="F9">
        <v>80</v>
      </c>
      <c r="G9">
        <v>105</v>
      </c>
      <c r="H9">
        <v>10</v>
      </c>
      <c r="I9">
        <v>70</v>
      </c>
      <c r="J9">
        <v>550</v>
      </c>
      <c r="K9">
        <v>640</v>
      </c>
      <c r="L9">
        <v>800</v>
      </c>
      <c r="M9">
        <v>180</v>
      </c>
      <c r="N9">
        <v>2170</v>
      </c>
      <c r="O9">
        <v>4</v>
      </c>
      <c r="P9" s="15">
        <v>4.0740740740740744E-2</v>
      </c>
    </row>
    <row r="10" spans="3:16" x14ac:dyDescent="0.25">
      <c r="D10" t="s">
        <v>1679</v>
      </c>
      <c r="E10">
        <v>60</v>
      </c>
      <c r="F10">
        <v>30</v>
      </c>
      <c r="G10">
        <v>75</v>
      </c>
      <c r="H10">
        <v>4</v>
      </c>
      <c r="I10">
        <v>0</v>
      </c>
      <c r="J10">
        <v>900</v>
      </c>
      <c r="K10">
        <v>360</v>
      </c>
      <c r="L10">
        <v>500</v>
      </c>
      <c r="M10">
        <v>70</v>
      </c>
      <c r="N10">
        <v>1830</v>
      </c>
      <c r="O10">
        <v>3</v>
      </c>
      <c r="P10" s="15">
        <v>5.3240740740740741E-2</v>
      </c>
    </row>
    <row r="11" spans="3:16" x14ac:dyDescent="0.25">
      <c r="D11" t="s">
        <v>1680</v>
      </c>
      <c r="E11">
        <v>75</v>
      </c>
      <c r="F11">
        <v>60</v>
      </c>
      <c r="G11">
        <v>10</v>
      </c>
      <c r="H11">
        <v>3</v>
      </c>
      <c r="I11">
        <v>0</v>
      </c>
      <c r="J11">
        <v>950</v>
      </c>
      <c r="K11">
        <v>1350</v>
      </c>
      <c r="L11">
        <v>600</v>
      </c>
      <c r="M11">
        <v>90</v>
      </c>
      <c r="N11">
        <v>2990</v>
      </c>
      <c r="O11">
        <v>6</v>
      </c>
      <c r="P11" s="15">
        <v>0.10416666666666667</v>
      </c>
    </row>
    <row r="12" spans="3:16" x14ac:dyDescent="0.25">
      <c r="D12" t="s">
        <v>1681</v>
      </c>
      <c r="E12">
        <v>50</v>
      </c>
      <c r="F12">
        <v>40</v>
      </c>
      <c r="G12">
        <v>30</v>
      </c>
      <c r="H12">
        <v>4</v>
      </c>
      <c r="I12">
        <v>0</v>
      </c>
      <c r="J12">
        <v>30750</v>
      </c>
      <c r="K12">
        <v>27200</v>
      </c>
      <c r="L12">
        <v>45000</v>
      </c>
      <c r="M12">
        <v>37500</v>
      </c>
      <c r="N12">
        <v>140450</v>
      </c>
      <c r="O12">
        <v>5</v>
      </c>
      <c r="P12" s="18">
        <v>1.0497685185185186</v>
      </c>
    </row>
    <row r="13" spans="3:16" x14ac:dyDescent="0.25">
      <c r="D13" t="s">
        <v>1682</v>
      </c>
      <c r="E13" t="s">
        <v>1683</v>
      </c>
      <c r="F13">
        <v>80</v>
      </c>
      <c r="G13">
        <v>80</v>
      </c>
      <c r="H13">
        <v>5</v>
      </c>
      <c r="I13">
        <v>3000</v>
      </c>
      <c r="J13">
        <v>4600</v>
      </c>
      <c r="K13">
        <v>4200</v>
      </c>
      <c r="L13">
        <v>5800</v>
      </c>
      <c r="M13">
        <v>4400</v>
      </c>
      <c r="N13">
        <v>19000</v>
      </c>
      <c r="O13">
        <v>1</v>
      </c>
      <c r="P13" s="15">
        <v>0.31134259259259262</v>
      </c>
    </row>
    <row r="17" spans="3:16" x14ac:dyDescent="0.25">
      <c r="C17" t="s">
        <v>1663</v>
      </c>
      <c r="D17" t="s">
        <v>1664</v>
      </c>
      <c r="E17" t="s">
        <v>1665</v>
      </c>
      <c r="F17" t="s">
        <v>1666</v>
      </c>
      <c r="G17" t="s">
        <v>1667</v>
      </c>
      <c r="H17" t="s">
        <v>82</v>
      </c>
      <c r="I17" t="s">
        <v>17</v>
      </c>
      <c r="J17" t="s">
        <v>1668</v>
      </c>
      <c r="K17" t="s">
        <v>1669</v>
      </c>
      <c r="L17" t="s">
        <v>1670</v>
      </c>
      <c r="M17" t="s">
        <v>1671</v>
      </c>
      <c r="N17" t="s">
        <v>1672</v>
      </c>
      <c r="O17" t="s">
        <v>1673</v>
      </c>
      <c r="P17" t="s">
        <v>1674</v>
      </c>
    </row>
    <row r="18" spans="3:16" x14ac:dyDescent="0.25">
      <c r="D18" t="s">
        <v>1684</v>
      </c>
      <c r="E18">
        <v>35</v>
      </c>
      <c r="F18">
        <v>40</v>
      </c>
      <c r="G18">
        <v>30</v>
      </c>
      <c r="H18">
        <v>6</v>
      </c>
      <c r="I18">
        <v>50</v>
      </c>
      <c r="J18">
        <v>130</v>
      </c>
      <c r="K18">
        <v>80</v>
      </c>
      <c r="L18">
        <v>40</v>
      </c>
      <c r="M18">
        <v>40</v>
      </c>
      <c r="N18">
        <v>290</v>
      </c>
      <c r="O18">
        <v>1</v>
      </c>
      <c r="P18" s="15">
        <v>9.3749999999999997E-3</v>
      </c>
    </row>
    <row r="19" spans="3:16" x14ac:dyDescent="0.25">
      <c r="D19" t="s">
        <v>1685</v>
      </c>
      <c r="E19">
        <v>50</v>
      </c>
      <c r="F19">
        <v>30</v>
      </c>
      <c r="G19">
        <v>10</v>
      </c>
      <c r="H19">
        <v>6</v>
      </c>
      <c r="I19">
        <v>30</v>
      </c>
      <c r="J19">
        <v>140</v>
      </c>
      <c r="K19">
        <v>110</v>
      </c>
      <c r="L19">
        <v>60</v>
      </c>
      <c r="M19">
        <v>60</v>
      </c>
      <c r="N19">
        <v>370</v>
      </c>
      <c r="O19">
        <v>1</v>
      </c>
      <c r="P19" s="15">
        <v>1.2962962962962963E-2</v>
      </c>
    </row>
    <row r="20" spans="3:16" x14ac:dyDescent="0.25">
      <c r="D20" t="s">
        <v>1686</v>
      </c>
      <c r="E20">
        <v>0</v>
      </c>
      <c r="F20">
        <v>20</v>
      </c>
      <c r="G20">
        <v>10</v>
      </c>
      <c r="H20">
        <v>19</v>
      </c>
      <c r="I20">
        <v>0</v>
      </c>
      <c r="J20">
        <v>170</v>
      </c>
      <c r="K20">
        <v>150</v>
      </c>
      <c r="L20">
        <v>20</v>
      </c>
      <c r="M20">
        <v>40</v>
      </c>
      <c r="N20">
        <v>380</v>
      </c>
      <c r="O20">
        <v>2</v>
      </c>
      <c r="P20" s="15">
        <v>1.5740740740740739E-2</v>
      </c>
    </row>
    <row r="21" spans="3:16" x14ac:dyDescent="0.25">
      <c r="D21" t="s">
        <v>1687</v>
      </c>
      <c r="E21">
        <v>120</v>
      </c>
      <c r="F21">
        <v>30</v>
      </c>
      <c r="G21">
        <v>15</v>
      </c>
      <c r="H21">
        <v>16</v>
      </c>
      <c r="I21">
        <v>75</v>
      </c>
      <c r="J21">
        <v>290</v>
      </c>
      <c r="K21">
        <v>370</v>
      </c>
      <c r="L21">
        <v>190</v>
      </c>
      <c r="M21">
        <v>45</v>
      </c>
      <c r="N21">
        <v>895</v>
      </c>
      <c r="O21">
        <v>2</v>
      </c>
      <c r="P21" s="15">
        <v>2.7777777777777776E-2</v>
      </c>
    </row>
    <row r="22" spans="3:16" x14ac:dyDescent="0.25">
      <c r="D22" t="s">
        <v>1688</v>
      </c>
      <c r="E22">
        <v>110</v>
      </c>
      <c r="F22">
        <v>80</v>
      </c>
      <c r="G22">
        <v>70</v>
      </c>
      <c r="H22">
        <v>15</v>
      </c>
      <c r="I22">
        <v>105</v>
      </c>
      <c r="J22">
        <v>320</v>
      </c>
      <c r="K22">
        <v>350</v>
      </c>
      <c r="L22">
        <v>330</v>
      </c>
      <c r="M22">
        <v>50</v>
      </c>
      <c r="N22">
        <v>1050</v>
      </c>
      <c r="O22">
        <v>2</v>
      </c>
      <c r="P22" s="15">
        <v>2.8703703703703703E-2</v>
      </c>
    </row>
    <row r="23" spans="3:16" x14ac:dyDescent="0.25">
      <c r="D23" t="s">
        <v>1689</v>
      </c>
      <c r="E23">
        <v>180</v>
      </c>
      <c r="F23">
        <v>60</v>
      </c>
      <c r="G23">
        <v>40</v>
      </c>
      <c r="H23">
        <v>14</v>
      </c>
      <c r="I23">
        <v>80</v>
      </c>
      <c r="J23">
        <v>450</v>
      </c>
      <c r="K23">
        <v>560</v>
      </c>
      <c r="L23">
        <v>610</v>
      </c>
      <c r="M23">
        <v>140</v>
      </c>
      <c r="N23">
        <v>1760</v>
      </c>
      <c r="O23">
        <v>3</v>
      </c>
      <c r="P23" s="15">
        <v>3.4606481481481481E-2</v>
      </c>
    </row>
    <row r="24" spans="3:16" x14ac:dyDescent="0.25">
      <c r="D24" t="s">
        <v>1690</v>
      </c>
      <c r="E24">
        <v>65</v>
      </c>
      <c r="F24">
        <v>30</v>
      </c>
      <c r="G24">
        <v>90</v>
      </c>
      <c r="H24">
        <v>4</v>
      </c>
      <c r="I24">
        <v>0</v>
      </c>
      <c r="J24">
        <v>1060</v>
      </c>
      <c r="K24">
        <v>330</v>
      </c>
      <c r="L24">
        <v>360</v>
      </c>
      <c r="M24">
        <v>70</v>
      </c>
      <c r="N24">
        <v>1820</v>
      </c>
      <c r="O24">
        <v>3</v>
      </c>
      <c r="P24" s="15">
        <v>5.0925925925925923E-2</v>
      </c>
    </row>
    <row r="25" spans="3:16" x14ac:dyDescent="0.25">
      <c r="D25" t="s">
        <v>1691</v>
      </c>
      <c r="E25">
        <v>45</v>
      </c>
      <c r="F25">
        <v>55</v>
      </c>
      <c r="G25">
        <v>10</v>
      </c>
      <c r="H25">
        <v>3</v>
      </c>
      <c r="I25">
        <v>0</v>
      </c>
      <c r="J25">
        <v>950</v>
      </c>
      <c r="K25">
        <v>1280</v>
      </c>
      <c r="L25">
        <v>620</v>
      </c>
      <c r="M25">
        <v>60</v>
      </c>
      <c r="N25">
        <v>2910</v>
      </c>
      <c r="O25">
        <v>6</v>
      </c>
      <c r="P25" s="15">
        <v>0.10416666666666667</v>
      </c>
    </row>
    <row r="26" spans="3:16" x14ac:dyDescent="0.25">
      <c r="D26" t="s">
        <v>1692</v>
      </c>
      <c r="E26">
        <v>50</v>
      </c>
      <c r="F26">
        <v>40</v>
      </c>
      <c r="G26">
        <v>30</v>
      </c>
      <c r="H26">
        <v>5</v>
      </c>
      <c r="I26">
        <v>0</v>
      </c>
      <c r="J26">
        <v>37200</v>
      </c>
      <c r="K26">
        <v>27600</v>
      </c>
      <c r="L26">
        <v>25200</v>
      </c>
      <c r="M26">
        <v>27600</v>
      </c>
      <c r="N26">
        <v>117600</v>
      </c>
      <c r="O26">
        <v>4</v>
      </c>
      <c r="P26" s="18">
        <v>1.0497685185185186</v>
      </c>
    </row>
    <row r="27" spans="3:16" x14ac:dyDescent="0.25">
      <c r="D27" t="s">
        <v>1682</v>
      </c>
      <c r="E27">
        <v>10</v>
      </c>
      <c r="F27">
        <v>80</v>
      </c>
      <c r="G27">
        <v>80</v>
      </c>
      <c r="H27">
        <v>5</v>
      </c>
      <c r="I27">
        <v>3000</v>
      </c>
      <c r="J27">
        <v>6100</v>
      </c>
      <c r="K27">
        <v>4600</v>
      </c>
      <c r="L27">
        <v>4800</v>
      </c>
      <c r="M27">
        <v>5400</v>
      </c>
      <c r="N27">
        <v>20900</v>
      </c>
      <c r="O27">
        <v>1</v>
      </c>
    </row>
    <row r="31" spans="3:16" x14ac:dyDescent="0.25">
      <c r="C31" t="s">
        <v>1663</v>
      </c>
      <c r="D31" t="s">
        <v>1664</v>
      </c>
      <c r="E31" t="s">
        <v>1665</v>
      </c>
      <c r="F31" t="s">
        <v>1666</v>
      </c>
      <c r="G31" t="s">
        <v>1667</v>
      </c>
      <c r="H31" t="s">
        <v>82</v>
      </c>
      <c r="I31" t="s">
        <v>17</v>
      </c>
      <c r="J31" t="s">
        <v>1668</v>
      </c>
      <c r="K31" t="s">
        <v>1669</v>
      </c>
      <c r="L31" t="s">
        <v>1670</v>
      </c>
      <c r="M31" t="s">
        <v>1671</v>
      </c>
      <c r="N31" t="s">
        <v>1672</v>
      </c>
      <c r="O31" t="s">
        <v>1673</v>
      </c>
      <c r="P31" t="s">
        <v>1674</v>
      </c>
    </row>
    <row r="32" spans="3:16" x14ac:dyDescent="0.25">
      <c r="D32" t="s">
        <v>1693</v>
      </c>
      <c r="E32">
        <v>40</v>
      </c>
      <c r="F32">
        <v>20</v>
      </c>
      <c r="G32">
        <v>5</v>
      </c>
      <c r="H32">
        <v>7</v>
      </c>
      <c r="I32">
        <v>60</v>
      </c>
      <c r="J32">
        <v>95</v>
      </c>
      <c r="K32">
        <v>75</v>
      </c>
      <c r="L32">
        <v>40</v>
      </c>
      <c r="M32">
        <v>40</v>
      </c>
      <c r="N32">
        <v>250</v>
      </c>
      <c r="O32">
        <v>1</v>
      </c>
      <c r="P32" s="15">
        <v>8.3333333333333332E-3</v>
      </c>
    </row>
    <row r="33" spans="4:16" x14ac:dyDescent="0.25">
      <c r="D33" t="s">
        <v>1694</v>
      </c>
      <c r="E33">
        <v>10</v>
      </c>
      <c r="F33">
        <v>35</v>
      </c>
      <c r="G33">
        <v>60</v>
      </c>
      <c r="H33">
        <v>7</v>
      </c>
      <c r="I33">
        <v>40</v>
      </c>
      <c r="J33">
        <v>145</v>
      </c>
      <c r="K33">
        <v>70</v>
      </c>
      <c r="L33">
        <v>85</v>
      </c>
      <c r="M33">
        <v>40</v>
      </c>
      <c r="N33">
        <v>340</v>
      </c>
      <c r="O33">
        <v>1</v>
      </c>
      <c r="P33" s="15">
        <v>1.2962962962962963E-2</v>
      </c>
    </row>
    <row r="34" spans="4:16" x14ac:dyDescent="0.25">
      <c r="D34" t="s">
        <v>1695</v>
      </c>
      <c r="E34">
        <v>60</v>
      </c>
      <c r="F34">
        <v>30</v>
      </c>
      <c r="G34">
        <v>30</v>
      </c>
      <c r="H34">
        <v>6</v>
      </c>
      <c r="I34">
        <v>50</v>
      </c>
      <c r="J34">
        <v>130</v>
      </c>
      <c r="K34">
        <v>120</v>
      </c>
      <c r="L34">
        <v>170</v>
      </c>
      <c r="M34">
        <v>70</v>
      </c>
      <c r="N34">
        <v>490</v>
      </c>
      <c r="O34">
        <v>1</v>
      </c>
      <c r="P34" s="15">
        <v>1.3888888888888888E-2</v>
      </c>
    </row>
    <row r="35" spans="4:16" x14ac:dyDescent="0.25">
      <c r="D35" t="s">
        <v>1696</v>
      </c>
      <c r="E35">
        <v>0</v>
      </c>
      <c r="F35">
        <v>10</v>
      </c>
      <c r="G35">
        <v>5</v>
      </c>
      <c r="H35">
        <v>9</v>
      </c>
      <c r="I35">
        <v>0</v>
      </c>
      <c r="J35">
        <v>160</v>
      </c>
      <c r="K35">
        <v>100</v>
      </c>
      <c r="L35">
        <v>50</v>
      </c>
      <c r="M35">
        <v>50</v>
      </c>
      <c r="N35">
        <v>360</v>
      </c>
      <c r="O35">
        <v>1</v>
      </c>
      <c r="P35" s="15">
        <v>1.2962962962962963E-2</v>
      </c>
    </row>
    <row r="36" spans="4:16" x14ac:dyDescent="0.25">
      <c r="D36" t="s">
        <v>1697</v>
      </c>
      <c r="E36">
        <v>55</v>
      </c>
      <c r="F36">
        <v>100</v>
      </c>
      <c r="G36">
        <v>40</v>
      </c>
      <c r="H36">
        <v>10</v>
      </c>
      <c r="I36">
        <v>110</v>
      </c>
      <c r="J36">
        <v>370</v>
      </c>
      <c r="K36">
        <v>270</v>
      </c>
      <c r="L36">
        <v>290</v>
      </c>
      <c r="M36">
        <v>75</v>
      </c>
      <c r="N36">
        <v>1005</v>
      </c>
      <c r="O36">
        <v>2</v>
      </c>
      <c r="P36" s="15">
        <v>2.7777777777777776E-2</v>
      </c>
    </row>
    <row r="37" spans="4:16" x14ac:dyDescent="0.25">
      <c r="D37" t="s">
        <v>1698</v>
      </c>
      <c r="E37">
        <v>150</v>
      </c>
      <c r="F37">
        <v>50</v>
      </c>
      <c r="G37">
        <v>75</v>
      </c>
      <c r="H37">
        <v>9</v>
      </c>
      <c r="I37">
        <v>80</v>
      </c>
      <c r="J37">
        <v>450</v>
      </c>
      <c r="K37">
        <v>515</v>
      </c>
      <c r="L37">
        <v>480</v>
      </c>
      <c r="M37">
        <v>80</v>
      </c>
      <c r="N37">
        <v>1525</v>
      </c>
      <c r="O37">
        <v>3</v>
      </c>
      <c r="P37" s="15">
        <v>3.425925925925926E-2</v>
      </c>
    </row>
    <row r="38" spans="4:16" x14ac:dyDescent="0.25">
      <c r="D38" t="s">
        <v>1690</v>
      </c>
      <c r="E38">
        <v>65</v>
      </c>
      <c r="F38">
        <v>30</v>
      </c>
      <c r="G38">
        <v>80</v>
      </c>
      <c r="H38">
        <v>4</v>
      </c>
      <c r="I38">
        <v>0</v>
      </c>
      <c r="J38">
        <v>1000</v>
      </c>
      <c r="K38">
        <v>300</v>
      </c>
      <c r="L38">
        <v>350</v>
      </c>
      <c r="M38">
        <v>70</v>
      </c>
      <c r="N38">
        <v>1720</v>
      </c>
      <c r="O38">
        <v>3</v>
      </c>
      <c r="P38" s="15">
        <v>4.8611111111111112E-2</v>
      </c>
    </row>
    <row r="39" spans="4:16" x14ac:dyDescent="0.25">
      <c r="D39" t="s">
        <v>1691</v>
      </c>
      <c r="E39">
        <v>50</v>
      </c>
      <c r="F39">
        <v>60</v>
      </c>
      <c r="G39">
        <v>10</v>
      </c>
      <c r="H39">
        <v>3</v>
      </c>
      <c r="I39">
        <v>0</v>
      </c>
      <c r="J39">
        <v>900</v>
      </c>
      <c r="K39">
        <v>1200</v>
      </c>
      <c r="L39">
        <v>600</v>
      </c>
      <c r="M39">
        <v>60</v>
      </c>
      <c r="N39">
        <v>2760</v>
      </c>
      <c r="O39">
        <v>6</v>
      </c>
      <c r="P39" s="15">
        <v>0.10416666666666667</v>
      </c>
    </row>
    <row r="40" spans="4:16" x14ac:dyDescent="0.25">
      <c r="D40" t="s">
        <v>1699</v>
      </c>
      <c r="E40">
        <v>40</v>
      </c>
      <c r="F40">
        <v>60</v>
      </c>
      <c r="G40">
        <v>40</v>
      </c>
      <c r="H40">
        <v>4</v>
      </c>
      <c r="I40">
        <v>0</v>
      </c>
      <c r="J40">
        <v>35500</v>
      </c>
      <c r="K40">
        <v>26600</v>
      </c>
      <c r="L40">
        <v>25000</v>
      </c>
      <c r="M40">
        <v>27200</v>
      </c>
      <c r="N40">
        <v>114300</v>
      </c>
      <c r="O40">
        <v>4</v>
      </c>
      <c r="P40" s="15">
        <v>0.81597222222222221</v>
      </c>
    </row>
    <row r="41" spans="4:16" x14ac:dyDescent="0.25">
      <c r="D41" t="s">
        <v>1682</v>
      </c>
      <c r="E41">
        <v>10</v>
      </c>
      <c r="F41">
        <v>80</v>
      </c>
      <c r="G41">
        <v>80</v>
      </c>
      <c r="H41">
        <v>5</v>
      </c>
      <c r="I41">
        <v>3000</v>
      </c>
      <c r="J41">
        <v>5800</v>
      </c>
      <c r="K41">
        <v>4400</v>
      </c>
      <c r="L41">
        <v>4600</v>
      </c>
      <c r="M41">
        <v>5200</v>
      </c>
      <c r="N41">
        <v>20000</v>
      </c>
      <c r="O4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1466"/>
  <sheetViews>
    <sheetView workbookViewId="0">
      <selection activeCell="C23" sqref="C23"/>
    </sheetView>
  </sheetViews>
  <sheetFormatPr defaultRowHeight="15" x14ac:dyDescent="0.25"/>
  <cols>
    <col min="3" max="3" width="12.7109375" customWidth="1"/>
    <col min="4" max="4" width="31.140625" customWidth="1"/>
    <col min="5" max="5" width="15" customWidth="1"/>
    <col min="6" max="6" width="14.85546875" customWidth="1"/>
  </cols>
  <sheetData>
    <row r="3" spans="3:6" x14ac:dyDescent="0.25">
      <c r="C3" t="s">
        <v>24</v>
      </c>
      <c r="D3" t="s">
        <v>91</v>
      </c>
      <c r="E3" t="s">
        <v>92</v>
      </c>
      <c r="F3" t="s">
        <v>93</v>
      </c>
    </row>
    <row r="4" spans="3:6" x14ac:dyDescent="0.25">
      <c r="C4" t="s">
        <v>49</v>
      </c>
      <c r="D4" t="s">
        <v>94</v>
      </c>
      <c r="E4" t="s">
        <v>95</v>
      </c>
      <c r="F4" t="s">
        <v>96</v>
      </c>
    </row>
    <row r="5" spans="3:6" x14ac:dyDescent="0.25">
      <c r="C5" t="s">
        <v>24</v>
      </c>
      <c r="D5" t="s">
        <v>91</v>
      </c>
      <c r="E5" t="s">
        <v>92</v>
      </c>
      <c r="F5" t="s">
        <v>93</v>
      </c>
    </row>
    <row r="6" spans="3:6" x14ac:dyDescent="0.25">
      <c r="C6" t="s">
        <v>49</v>
      </c>
      <c r="D6" t="s">
        <v>97</v>
      </c>
      <c r="E6">
        <v>0</v>
      </c>
      <c r="F6" t="s">
        <v>98</v>
      </c>
    </row>
    <row r="7" spans="3:6" x14ac:dyDescent="0.25">
      <c r="C7" t="s">
        <v>99</v>
      </c>
      <c r="D7" t="s">
        <v>91</v>
      </c>
      <c r="E7" t="s">
        <v>100</v>
      </c>
      <c r="F7" t="s">
        <v>101</v>
      </c>
    </row>
    <row r="8" spans="3:6" x14ac:dyDescent="0.25">
      <c r="C8" t="s">
        <v>49</v>
      </c>
      <c r="D8" t="s">
        <v>94</v>
      </c>
      <c r="E8" t="s">
        <v>95</v>
      </c>
      <c r="F8" t="s">
        <v>96</v>
      </c>
    </row>
    <row r="9" spans="3:6" x14ac:dyDescent="0.25">
      <c r="C9" t="s">
        <v>49</v>
      </c>
      <c r="D9" t="s">
        <v>94</v>
      </c>
      <c r="E9" t="s">
        <v>95</v>
      </c>
      <c r="F9" t="s">
        <v>102</v>
      </c>
    </row>
    <row r="10" spans="3:6" x14ac:dyDescent="0.25">
      <c r="C10" t="s">
        <v>49</v>
      </c>
      <c r="D10" t="s">
        <v>97</v>
      </c>
      <c r="E10">
        <v>0</v>
      </c>
      <c r="F10" t="s">
        <v>98</v>
      </c>
    </row>
    <row r="11" spans="3:6" x14ac:dyDescent="0.25">
      <c r="C11" t="s">
        <v>99</v>
      </c>
      <c r="D11" t="s">
        <v>91</v>
      </c>
      <c r="E11" t="s">
        <v>100</v>
      </c>
      <c r="F11" t="s">
        <v>101</v>
      </c>
    </row>
    <row r="12" spans="3:6" x14ac:dyDescent="0.25">
      <c r="C12" t="s">
        <v>103</v>
      </c>
      <c r="D12" t="s">
        <v>104</v>
      </c>
      <c r="E12" t="s">
        <v>105</v>
      </c>
      <c r="F12" t="s">
        <v>106</v>
      </c>
    </row>
    <row r="13" spans="3:6" x14ac:dyDescent="0.25">
      <c r="C13" t="s">
        <v>49</v>
      </c>
      <c r="D13" t="s">
        <v>94</v>
      </c>
      <c r="E13" t="s">
        <v>95</v>
      </c>
      <c r="F13" t="s">
        <v>102</v>
      </c>
    </row>
    <row r="14" spans="3:6" x14ac:dyDescent="0.25">
      <c r="C14" t="s">
        <v>49</v>
      </c>
      <c r="D14" t="s">
        <v>97</v>
      </c>
      <c r="E14">
        <v>0</v>
      </c>
      <c r="F14" t="s">
        <v>98</v>
      </c>
    </row>
    <row r="15" spans="3:6" x14ac:dyDescent="0.25">
      <c r="C15" t="s">
        <v>99</v>
      </c>
      <c r="D15" t="s">
        <v>91</v>
      </c>
      <c r="E15" t="s">
        <v>100</v>
      </c>
      <c r="F15" t="s">
        <v>101</v>
      </c>
    </row>
    <row r="16" spans="3:6" x14ac:dyDescent="0.25">
      <c r="C16" t="s">
        <v>103</v>
      </c>
      <c r="D16" t="s">
        <v>104</v>
      </c>
      <c r="E16" t="s">
        <v>105</v>
      </c>
      <c r="F16" t="s">
        <v>106</v>
      </c>
    </row>
    <row r="17" spans="3:6" x14ac:dyDescent="0.25">
      <c r="C17" t="s">
        <v>49</v>
      </c>
      <c r="D17" t="s">
        <v>94</v>
      </c>
      <c r="E17" t="s">
        <v>107</v>
      </c>
      <c r="F17" t="s">
        <v>108</v>
      </c>
    </row>
    <row r="18" spans="3:6" x14ac:dyDescent="0.25">
      <c r="C18" t="s">
        <v>109</v>
      </c>
      <c r="D18" t="s">
        <v>91</v>
      </c>
      <c r="E18" t="s">
        <v>110</v>
      </c>
      <c r="F18" t="s">
        <v>111</v>
      </c>
    </row>
    <row r="19" spans="3:6" x14ac:dyDescent="0.25">
      <c r="C19" t="s">
        <v>112</v>
      </c>
      <c r="D19" t="s">
        <v>94</v>
      </c>
      <c r="E19" t="s">
        <v>113</v>
      </c>
      <c r="F19" t="s">
        <v>114</v>
      </c>
    </row>
    <row r="20" spans="3:6" x14ac:dyDescent="0.25">
      <c r="C20" t="s">
        <v>109</v>
      </c>
      <c r="D20" t="s">
        <v>91</v>
      </c>
      <c r="E20" t="s">
        <v>110</v>
      </c>
      <c r="F20" t="s">
        <v>111</v>
      </c>
    </row>
    <row r="21" spans="3:6" x14ac:dyDescent="0.25">
      <c r="C21" t="s">
        <v>112</v>
      </c>
      <c r="D21" t="s">
        <v>94</v>
      </c>
      <c r="E21" t="s">
        <v>113</v>
      </c>
      <c r="F21" t="s">
        <v>114</v>
      </c>
    </row>
    <row r="22" spans="3:6" x14ac:dyDescent="0.25">
      <c r="C22" t="s">
        <v>112</v>
      </c>
      <c r="D22" t="s">
        <v>94</v>
      </c>
      <c r="E22" t="s">
        <v>115</v>
      </c>
      <c r="F22" t="s">
        <v>114</v>
      </c>
    </row>
    <row r="23" spans="3:6" x14ac:dyDescent="0.25">
      <c r="C23" t="s">
        <v>112</v>
      </c>
      <c r="D23" t="s">
        <v>94</v>
      </c>
      <c r="E23" t="s">
        <v>116</v>
      </c>
      <c r="F23" t="s">
        <v>114</v>
      </c>
    </row>
    <row r="24" spans="3:6" x14ac:dyDescent="0.25">
      <c r="C24" t="s">
        <v>49</v>
      </c>
      <c r="D24" t="s">
        <v>94</v>
      </c>
      <c r="E24" t="s">
        <v>117</v>
      </c>
      <c r="F24" t="s">
        <v>118</v>
      </c>
    </row>
    <row r="25" spans="3:6" x14ac:dyDescent="0.25">
      <c r="C25" t="s">
        <v>119</v>
      </c>
      <c r="D25" t="s">
        <v>104</v>
      </c>
      <c r="E25" t="s">
        <v>120</v>
      </c>
      <c r="F25" t="s">
        <v>121</v>
      </c>
    </row>
    <row r="26" spans="3:6" x14ac:dyDescent="0.25">
      <c r="C26" t="s">
        <v>49</v>
      </c>
      <c r="D26" t="s">
        <v>91</v>
      </c>
      <c r="E26" t="s">
        <v>122</v>
      </c>
      <c r="F26" t="s">
        <v>123</v>
      </c>
    </row>
    <row r="27" spans="3:6" x14ac:dyDescent="0.25">
      <c r="C27" t="s">
        <v>124</v>
      </c>
      <c r="D27" t="s">
        <v>91</v>
      </c>
      <c r="E27" t="s">
        <v>125</v>
      </c>
      <c r="F27" t="s">
        <v>126</v>
      </c>
    </row>
    <row r="28" spans="3:6" x14ac:dyDescent="0.25">
      <c r="C28" t="s">
        <v>109</v>
      </c>
      <c r="D28" t="s">
        <v>104</v>
      </c>
      <c r="E28" t="s">
        <v>120</v>
      </c>
      <c r="F28" t="s">
        <v>127</v>
      </c>
    </row>
    <row r="29" spans="3:6" x14ac:dyDescent="0.25">
      <c r="C29" t="s">
        <v>112</v>
      </c>
      <c r="D29" t="s">
        <v>94</v>
      </c>
      <c r="E29" t="s">
        <v>128</v>
      </c>
      <c r="F29" t="s">
        <v>129</v>
      </c>
    </row>
    <row r="30" spans="3:6" x14ac:dyDescent="0.25">
      <c r="C30" t="s">
        <v>112</v>
      </c>
      <c r="D30" t="s">
        <v>94</v>
      </c>
      <c r="E30" t="s">
        <v>130</v>
      </c>
      <c r="F30" t="s">
        <v>129</v>
      </c>
    </row>
    <row r="31" spans="3:6" x14ac:dyDescent="0.25">
      <c r="C31" t="s">
        <v>112</v>
      </c>
      <c r="D31" t="s">
        <v>94</v>
      </c>
      <c r="E31" t="s">
        <v>131</v>
      </c>
      <c r="F31" t="s">
        <v>129</v>
      </c>
    </row>
    <row r="32" spans="3:6" x14ac:dyDescent="0.25">
      <c r="C32" t="s">
        <v>132</v>
      </c>
      <c r="D32" t="s">
        <v>104</v>
      </c>
      <c r="E32" t="s">
        <v>133</v>
      </c>
      <c r="F32" t="s">
        <v>134</v>
      </c>
    </row>
    <row r="33" spans="3:6" x14ac:dyDescent="0.25">
      <c r="C33" t="s">
        <v>135</v>
      </c>
      <c r="D33" t="s">
        <v>91</v>
      </c>
      <c r="E33" t="s">
        <v>136</v>
      </c>
      <c r="F33" t="s">
        <v>137</v>
      </c>
    </row>
    <row r="34" spans="3:6" x14ac:dyDescent="0.25">
      <c r="C34" t="s">
        <v>138</v>
      </c>
      <c r="D34" t="s">
        <v>104</v>
      </c>
      <c r="E34" t="s">
        <v>133</v>
      </c>
      <c r="F34" t="s">
        <v>139</v>
      </c>
    </row>
    <row r="35" spans="3:6" x14ac:dyDescent="0.25">
      <c r="C35" t="s">
        <v>140</v>
      </c>
      <c r="D35" t="s">
        <v>104</v>
      </c>
      <c r="E35" t="s">
        <v>120</v>
      </c>
      <c r="F35" t="s">
        <v>141</v>
      </c>
    </row>
    <row r="36" spans="3:6" x14ac:dyDescent="0.25">
      <c r="C36" t="s">
        <v>124</v>
      </c>
      <c r="D36" t="s">
        <v>91</v>
      </c>
      <c r="E36" t="s">
        <v>142</v>
      </c>
      <c r="F36" t="s">
        <v>143</v>
      </c>
    </row>
    <row r="37" spans="3:6" x14ac:dyDescent="0.25">
      <c r="C37" t="s">
        <v>144</v>
      </c>
      <c r="D37" t="s">
        <v>91</v>
      </c>
      <c r="E37" t="s">
        <v>145</v>
      </c>
      <c r="F37" t="s">
        <v>146</v>
      </c>
    </row>
    <row r="38" spans="3:6" x14ac:dyDescent="0.25">
      <c r="C38" t="s">
        <v>147</v>
      </c>
      <c r="D38" t="s">
        <v>104</v>
      </c>
      <c r="E38" t="s">
        <v>133</v>
      </c>
      <c r="F38" t="s">
        <v>148</v>
      </c>
    </row>
    <row r="39" spans="3:6" x14ac:dyDescent="0.25">
      <c r="C39" t="s">
        <v>112</v>
      </c>
      <c r="D39" t="s">
        <v>94</v>
      </c>
      <c r="E39" t="s">
        <v>149</v>
      </c>
      <c r="F39" t="s">
        <v>150</v>
      </c>
    </row>
    <row r="40" spans="3:6" x14ac:dyDescent="0.25">
      <c r="C40" t="s">
        <v>151</v>
      </c>
      <c r="D40" t="s">
        <v>94</v>
      </c>
      <c r="E40" t="s">
        <v>152</v>
      </c>
      <c r="F40" t="s">
        <v>153</v>
      </c>
    </row>
    <row r="41" spans="3:6" x14ac:dyDescent="0.25">
      <c r="C41" t="s">
        <v>154</v>
      </c>
      <c r="D41" t="s">
        <v>94</v>
      </c>
      <c r="E41" t="s">
        <v>155</v>
      </c>
      <c r="F41" t="s">
        <v>153</v>
      </c>
    </row>
    <row r="42" spans="3:6" x14ac:dyDescent="0.25">
      <c r="C42" t="s">
        <v>156</v>
      </c>
      <c r="D42" t="s">
        <v>94</v>
      </c>
      <c r="E42" t="s">
        <v>157</v>
      </c>
      <c r="F42" t="s">
        <v>158</v>
      </c>
    </row>
    <row r="43" spans="3:6" x14ac:dyDescent="0.25">
      <c r="C43" t="s">
        <v>159</v>
      </c>
      <c r="D43" t="s">
        <v>91</v>
      </c>
      <c r="E43" t="s">
        <v>160</v>
      </c>
      <c r="F43" t="s">
        <v>161</v>
      </c>
    </row>
    <row r="44" spans="3:6" x14ac:dyDescent="0.25">
      <c r="C44" t="s">
        <v>162</v>
      </c>
      <c r="D44" t="s">
        <v>94</v>
      </c>
      <c r="E44" t="s">
        <v>163</v>
      </c>
      <c r="F44" t="s">
        <v>161</v>
      </c>
    </row>
    <row r="45" spans="3:6" x14ac:dyDescent="0.25">
      <c r="C45" t="s">
        <v>164</v>
      </c>
      <c r="D45" t="s">
        <v>94</v>
      </c>
      <c r="E45" t="s">
        <v>165</v>
      </c>
      <c r="F45" t="s">
        <v>166</v>
      </c>
    </row>
    <row r="46" spans="3:6" x14ac:dyDescent="0.25">
      <c r="C46" t="s">
        <v>167</v>
      </c>
      <c r="D46" t="s">
        <v>94</v>
      </c>
      <c r="E46" t="s">
        <v>168</v>
      </c>
      <c r="F46" t="s">
        <v>169</v>
      </c>
    </row>
    <row r="47" spans="3:6" x14ac:dyDescent="0.25">
      <c r="C47" t="s">
        <v>170</v>
      </c>
      <c r="D47" t="s">
        <v>94</v>
      </c>
      <c r="E47" t="s">
        <v>171</v>
      </c>
      <c r="F47" t="s">
        <v>169</v>
      </c>
    </row>
    <row r="48" spans="3:6" x14ac:dyDescent="0.25">
      <c r="C48" t="s">
        <v>172</v>
      </c>
      <c r="D48" t="s">
        <v>94</v>
      </c>
      <c r="E48" t="s">
        <v>173</v>
      </c>
      <c r="F48" t="s">
        <v>169</v>
      </c>
    </row>
    <row r="49" spans="3:6" x14ac:dyDescent="0.25">
      <c r="C49" t="s">
        <v>174</v>
      </c>
      <c r="D49" t="s">
        <v>94</v>
      </c>
      <c r="E49" t="s">
        <v>165</v>
      </c>
      <c r="F49" t="s">
        <v>175</v>
      </c>
    </row>
    <row r="50" spans="3:6" x14ac:dyDescent="0.25">
      <c r="C50" t="s">
        <v>176</v>
      </c>
      <c r="D50" t="s">
        <v>94</v>
      </c>
      <c r="E50" t="s">
        <v>177</v>
      </c>
      <c r="F50" t="s">
        <v>178</v>
      </c>
    </row>
    <row r="51" spans="3:6" x14ac:dyDescent="0.25">
      <c r="C51" t="s">
        <v>179</v>
      </c>
      <c r="D51" t="s">
        <v>94</v>
      </c>
      <c r="E51" t="s">
        <v>165</v>
      </c>
      <c r="F51" t="s">
        <v>180</v>
      </c>
    </row>
    <row r="52" spans="3:6" x14ac:dyDescent="0.25">
      <c r="C52" t="s">
        <v>181</v>
      </c>
      <c r="D52" t="s">
        <v>94</v>
      </c>
      <c r="E52" t="s">
        <v>182</v>
      </c>
      <c r="F52" t="s">
        <v>183</v>
      </c>
    </row>
    <row r="53" spans="3:6" x14ac:dyDescent="0.25">
      <c r="C53" t="s">
        <v>151</v>
      </c>
      <c r="D53" t="s">
        <v>94</v>
      </c>
      <c r="E53" t="s">
        <v>184</v>
      </c>
      <c r="F53" t="s">
        <v>185</v>
      </c>
    </row>
    <row r="54" spans="3:6" x14ac:dyDescent="0.25">
      <c r="C54" t="s">
        <v>186</v>
      </c>
      <c r="D54" t="s">
        <v>94</v>
      </c>
      <c r="E54" t="s">
        <v>187</v>
      </c>
      <c r="F54" t="s">
        <v>188</v>
      </c>
    </row>
    <row r="55" spans="3:6" x14ac:dyDescent="0.25">
      <c r="C55" t="s">
        <v>189</v>
      </c>
      <c r="D55" t="s">
        <v>94</v>
      </c>
      <c r="E55" t="s">
        <v>190</v>
      </c>
      <c r="F55" t="s">
        <v>191</v>
      </c>
    </row>
    <row r="56" spans="3:6" x14ac:dyDescent="0.25">
      <c r="C56" t="s">
        <v>192</v>
      </c>
      <c r="D56" t="s">
        <v>94</v>
      </c>
      <c r="E56" t="s">
        <v>193</v>
      </c>
      <c r="F56" t="s">
        <v>194</v>
      </c>
    </row>
    <row r="57" spans="3:6" x14ac:dyDescent="0.25">
      <c r="C57" t="s">
        <v>151</v>
      </c>
      <c r="D57" t="s">
        <v>94</v>
      </c>
      <c r="E57" t="s">
        <v>195</v>
      </c>
      <c r="F57" t="s">
        <v>196</v>
      </c>
    </row>
    <row r="58" spans="3:6" x14ac:dyDescent="0.25">
      <c r="C58" t="s">
        <v>189</v>
      </c>
      <c r="D58" t="s">
        <v>94</v>
      </c>
      <c r="E58" t="s">
        <v>197</v>
      </c>
      <c r="F58" t="s">
        <v>198</v>
      </c>
    </row>
    <row r="59" spans="3:6" x14ac:dyDescent="0.25">
      <c r="C59" t="s">
        <v>151</v>
      </c>
      <c r="D59" t="s">
        <v>94</v>
      </c>
      <c r="E59" t="s">
        <v>199</v>
      </c>
      <c r="F59" t="s">
        <v>200</v>
      </c>
    </row>
    <row r="60" spans="3:6" x14ac:dyDescent="0.25">
      <c r="C60" t="s">
        <v>151</v>
      </c>
      <c r="D60" t="s">
        <v>94</v>
      </c>
      <c r="E60" t="s">
        <v>195</v>
      </c>
      <c r="F60" t="s">
        <v>201</v>
      </c>
    </row>
    <row r="61" spans="3:6" x14ac:dyDescent="0.25">
      <c r="C61" t="s">
        <v>202</v>
      </c>
      <c r="D61" t="s">
        <v>94</v>
      </c>
      <c r="E61" t="s">
        <v>203</v>
      </c>
      <c r="F61" t="s">
        <v>204</v>
      </c>
    </row>
    <row r="62" spans="3:6" x14ac:dyDescent="0.25">
      <c r="C62" t="s">
        <v>205</v>
      </c>
      <c r="D62" t="s">
        <v>94</v>
      </c>
      <c r="E62" t="s">
        <v>195</v>
      </c>
      <c r="F62" t="s">
        <v>206</v>
      </c>
    </row>
    <row r="63" spans="3:6" x14ac:dyDescent="0.25">
      <c r="C63" t="s">
        <v>176</v>
      </c>
      <c r="D63" t="s">
        <v>94</v>
      </c>
      <c r="E63" t="s">
        <v>207</v>
      </c>
      <c r="F63" t="s">
        <v>208</v>
      </c>
    </row>
    <row r="64" spans="3:6" x14ac:dyDescent="0.25">
      <c r="C64" t="s">
        <v>151</v>
      </c>
      <c r="D64" t="s">
        <v>94</v>
      </c>
      <c r="E64" t="s">
        <v>152</v>
      </c>
      <c r="F64" t="s">
        <v>209</v>
      </c>
    </row>
    <row r="65" spans="3:6" x14ac:dyDescent="0.25">
      <c r="C65" t="s">
        <v>210</v>
      </c>
      <c r="D65" t="s">
        <v>94</v>
      </c>
      <c r="E65" t="s">
        <v>211</v>
      </c>
      <c r="F65" t="s">
        <v>212</v>
      </c>
    </row>
    <row r="66" spans="3:6" x14ac:dyDescent="0.25">
      <c r="C66" t="s">
        <v>181</v>
      </c>
      <c r="D66" t="s">
        <v>94</v>
      </c>
      <c r="E66" t="s">
        <v>213</v>
      </c>
      <c r="F66" t="s">
        <v>214</v>
      </c>
    </row>
    <row r="67" spans="3:6" x14ac:dyDescent="0.25">
      <c r="C67" t="s">
        <v>170</v>
      </c>
      <c r="D67" t="s">
        <v>94</v>
      </c>
      <c r="E67" t="s">
        <v>215</v>
      </c>
      <c r="F67" t="s">
        <v>214</v>
      </c>
    </row>
    <row r="68" spans="3:6" x14ac:dyDescent="0.25">
      <c r="C68" t="s">
        <v>151</v>
      </c>
      <c r="D68" t="s">
        <v>94</v>
      </c>
      <c r="E68" t="s">
        <v>195</v>
      </c>
      <c r="F68" t="s">
        <v>216</v>
      </c>
    </row>
    <row r="69" spans="3:6" x14ac:dyDescent="0.25">
      <c r="C69" t="s">
        <v>151</v>
      </c>
      <c r="D69" t="s">
        <v>94</v>
      </c>
      <c r="E69" t="s">
        <v>217</v>
      </c>
      <c r="F69" t="s">
        <v>218</v>
      </c>
    </row>
    <row r="70" spans="3:6" x14ac:dyDescent="0.25">
      <c r="C70" t="s">
        <v>189</v>
      </c>
      <c r="D70" t="s">
        <v>94</v>
      </c>
      <c r="E70" t="s">
        <v>219</v>
      </c>
      <c r="F70" t="s">
        <v>220</v>
      </c>
    </row>
    <row r="71" spans="3:6" x14ac:dyDescent="0.25">
      <c r="C71" t="s">
        <v>221</v>
      </c>
      <c r="D71" t="s">
        <v>91</v>
      </c>
      <c r="E71" t="s">
        <v>222</v>
      </c>
      <c r="F71" t="s">
        <v>223</v>
      </c>
    </row>
    <row r="72" spans="3:6" x14ac:dyDescent="0.25">
      <c r="C72" t="s">
        <v>224</v>
      </c>
      <c r="D72" t="s">
        <v>94</v>
      </c>
      <c r="E72" t="s">
        <v>225</v>
      </c>
      <c r="F72" t="s">
        <v>226</v>
      </c>
    </row>
    <row r="73" spans="3:6" x14ac:dyDescent="0.25">
      <c r="C73" t="s">
        <v>154</v>
      </c>
      <c r="D73" t="s">
        <v>94</v>
      </c>
      <c r="E73" t="s">
        <v>227</v>
      </c>
      <c r="F73" t="s">
        <v>228</v>
      </c>
    </row>
    <row r="74" spans="3:6" x14ac:dyDescent="0.25">
      <c r="C74" t="s">
        <v>189</v>
      </c>
      <c r="D74" t="s">
        <v>94</v>
      </c>
      <c r="E74" t="s">
        <v>229</v>
      </c>
      <c r="F74" t="s">
        <v>230</v>
      </c>
    </row>
    <row r="75" spans="3:6" x14ac:dyDescent="0.25">
      <c r="C75" t="s">
        <v>181</v>
      </c>
      <c r="D75" t="s">
        <v>94</v>
      </c>
      <c r="E75" t="s">
        <v>213</v>
      </c>
      <c r="F75" t="s">
        <v>231</v>
      </c>
    </row>
    <row r="76" spans="3:6" x14ac:dyDescent="0.25">
      <c r="C76" t="s">
        <v>170</v>
      </c>
      <c r="D76" t="s">
        <v>94</v>
      </c>
      <c r="E76" t="s">
        <v>232</v>
      </c>
      <c r="F76" t="s">
        <v>233</v>
      </c>
    </row>
    <row r="77" spans="3:6" x14ac:dyDescent="0.25">
      <c r="C77" t="s">
        <v>234</v>
      </c>
      <c r="D77" t="s">
        <v>94</v>
      </c>
      <c r="E77" t="s">
        <v>235</v>
      </c>
      <c r="F77" t="s">
        <v>233</v>
      </c>
    </row>
    <row r="78" spans="3:6" x14ac:dyDescent="0.25">
      <c r="C78" t="s">
        <v>172</v>
      </c>
      <c r="D78" t="s">
        <v>91</v>
      </c>
      <c r="E78" t="s">
        <v>236</v>
      </c>
      <c r="F78" t="s">
        <v>237</v>
      </c>
    </row>
    <row r="79" spans="3:6" x14ac:dyDescent="0.25">
      <c r="C79" t="s">
        <v>189</v>
      </c>
      <c r="D79" t="s">
        <v>94</v>
      </c>
      <c r="E79" t="s">
        <v>219</v>
      </c>
      <c r="F79" t="s">
        <v>238</v>
      </c>
    </row>
    <row r="80" spans="3:6" x14ac:dyDescent="0.25">
      <c r="C80" t="s">
        <v>189</v>
      </c>
      <c r="D80" t="s">
        <v>94</v>
      </c>
      <c r="E80" t="s">
        <v>239</v>
      </c>
      <c r="F80" t="s">
        <v>240</v>
      </c>
    </row>
    <row r="81" spans="3:6" x14ac:dyDescent="0.25">
      <c r="C81" t="s">
        <v>181</v>
      </c>
      <c r="D81" t="s">
        <v>94</v>
      </c>
      <c r="E81" t="s">
        <v>241</v>
      </c>
      <c r="F81" t="s">
        <v>242</v>
      </c>
    </row>
    <row r="82" spans="3:6" x14ac:dyDescent="0.25">
      <c r="C82" t="s">
        <v>170</v>
      </c>
      <c r="D82" t="s">
        <v>94</v>
      </c>
      <c r="E82" t="s">
        <v>243</v>
      </c>
      <c r="F82" t="s">
        <v>244</v>
      </c>
    </row>
    <row r="83" spans="3:6" x14ac:dyDescent="0.25">
      <c r="C83" t="s">
        <v>156</v>
      </c>
      <c r="D83" t="s">
        <v>94</v>
      </c>
      <c r="E83" t="s">
        <v>245</v>
      </c>
      <c r="F83" t="s">
        <v>246</v>
      </c>
    </row>
    <row r="84" spans="3:6" x14ac:dyDescent="0.25">
      <c r="C84" t="s">
        <v>151</v>
      </c>
      <c r="D84" t="s">
        <v>94</v>
      </c>
      <c r="E84" t="s">
        <v>152</v>
      </c>
      <c r="F84" t="s">
        <v>247</v>
      </c>
    </row>
    <row r="85" spans="3:6" x14ac:dyDescent="0.25">
      <c r="C85" t="s">
        <v>164</v>
      </c>
      <c r="D85" t="s">
        <v>91</v>
      </c>
      <c r="E85" t="s">
        <v>248</v>
      </c>
      <c r="F85" t="s">
        <v>249</v>
      </c>
    </row>
    <row r="86" spans="3:6" x14ac:dyDescent="0.25">
      <c r="C86" t="s">
        <v>151</v>
      </c>
      <c r="D86" t="s">
        <v>94</v>
      </c>
      <c r="E86" t="s">
        <v>250</v>
      </c>
      <c r="F86" t="s">
        <v>249</v>
      </c>
    </row>
    <row r="87" spans="3:6" x14ac:dyDescent="0.25">
      <c r="C87" t="s">
        <v>174</v>
      </c>
      <c r="D87" t="s">
        <v>94</v>
      </c>
      <c r="E87" t="s">
        <v>173</v>
      </c>
      <c r="F87" t="s">
        <v>251</v>
      </c>
    </row>
    <row r="88" spans="3:6" x14ac:dyDescent="0.25">
      <c r="C88" t="s">
        <v>167</v>
      </c>
      <c r="D88" t="s">
        <v>94</v>
      </c>
      <c r="E88" t="s">
        <v>252</v>
      </c>
      <c r="F88" t="s">
        <v>253</v>
      </c>
    </row>
    <row r="89" spans="3:6" x14ac:dyDescent="0.25">
      <c r="C89" t="s">
        <v>192</v>
      </c>
      <c r="D89" t="s">
        <v>94</v>
      </c>
      <c r="E89" t="s">
        <v>254</v>
      </c>
      <c r="F89" t="s">
        <v>255</v>
      </c>
    </row>
    <row r="90" spans="3:6" x14ac:dyDescent="0.25">
      <c r="C90" t="s">
        <v>256</v>
      </c>
      <c r="D90" t="s">
        <v>94</v>
      </c>
      <c r="E90" t="s">
        <v>257</v>
      </c>
      <c r="F90" t="s">
        <v>258</v>
      </c>
    </row>
    <row r="91" spans="3:6" x14ac:dyDescent="0.25">
      <c r="C91" t="s">
        <v>234</v>
      </c>
      <c r="D91" t="s">
        <v>94</v>
      </c>
      <c r="E91" t="s">
        <v>184</v>
      </c>
      <c r="F91" t="s">
        <v>258</v>
      </c>
    </row>
    <row r="92" spans="3:6" x14ac:dyDescent="0.25">
      <c r="C92" t="s">
        <v>256</v>
      </c>
      <c r="D92" t="s">
        <v>94</v>
      </c>
      <c r="E92" t="s">
        <v>259</v>
      </c>
      <c r="F92" t="s">
        <v>258</v>
      </c>
    </row>
    <row r="93" spans="3:6" x14ac:dyDescent="0.25">
      <c r="C93" t="s">
        <v>260</v>
      </c>
      <c r="D93" t="s">
        <v>94</v>
      </c>
      <c r="E93" t="s">
        <v>207</v>
      </c>
      <c r="F93" t="s">
        <v>261</v>
      </c>
    </row>
    <row r="94" spans="3:6" x14ac:dyDescent="0.25">
      <c r="C94" t="s">
        <v>262</v>
      </c>
      <c r="D94" t="s">
        <v>94</v>
      </c>
      <c r="E94" t="s">
        <v>207</v>
      </c>
      <c r="F94" t="s">
        <v>263</v>
      </c>
    </row>
    <row r="95" spans="3:6" x14ac:dyDescent="0.25">
      <c r="C95" t="s">
        <v>264</v>
      </c>
      <c r="D95" t="s">
        <v>94</v>
      </c>
      <c r="E95" t="s">
        <v>207</v>
      </c>
      <c r="F95" t="s">
        <v>263</v>
      </c>
    </row>
    <row r="96" spans="3:6" x14ac:dyDescent="0.25">
      <c r="C96" t="s">
        <v>265</v>
      </c>
      <c r="D96" t="s">
        <v>94</v>
      </c>
      <c r="E96" t="s">
        <v>266</v>
      </c>
      <c r="F96" t="s">
        <v>267</v>
      </c>
    </row>
    <row r="97" spans="3:6" x14ac:dyDescent="0.25">
      <c r="C97" t="s">
        <v>268</v>
      </c>
      <c r="D97" t="s">
        <v>94</v>
      </c>
      <c r="E97" t="s">
        <v>269</v>
      </c>
      <c r="F97" t="s">
        <v>270</v>
      </c>
    </row>
    <row r="98" spans="3:6" x14ac:dyDescent="0.25">
      <c r="C98" t="s">
        <v>271</v>
      </c>
      <c r="D98" t="s">
        <v>94</v>
      </c>
      <c r="E98" t="s">
        <v>207</v>
      </c>
      <c r="F98" t="s">
        <v>270</v>
      </c>
    </row>
    <row r="99" spans="3:6" x14ac:dyDescent="0.25">
      <c r="C99" t="s">
        <v>272</v>
      </c>
      <c r="D99" t="s">
        <v>94</v>
      </c>
      <c r="E99" t="s">
        <v>273</v>
      </c>
      <c r="F99" t="s">
        <v>274</v>
      </c>
    </row>
    <row r="100" spans="3:6" x14ac:dyDescent="0.25">
      <c r="C100" t="s">
        <v>275</v>
      </c>
      <c r="D100" t="s">
        <v>94</v>
      </c>
      <c r="E100" t="s">
        <v>273</v>
      </c>
      <c r="F100" t="s">
        <v>274</v>
      </c>
    </row>
    <row r="101" spans="3:6" x14ac:dyDescent="0.25">
      <c r="C101" t="s">
        <v>276</v>
      </c>
      <c r="D101" t="s">
        <v>94</v>
      </c>
      <c r="E101" t="s">
        <v>277</v>
      </c>
      <c r="F101" t="s">
        <v>278</v>
      </c>
    </row>
    <row r="102" spans="3:6" x14ac:dyDescent="0.25">
      <c r="C102" t="s">
        <v>279</v>
      </c>
      <c r="D102" t="s">
        <v>94</v>
      </c>
      <c r="E102" t="s">
        <v>280</v>
      </c>
      <c r="F102" t="s">
        <v>281</v>
      </c>
    </row>
    <row r="103" spans="3:6" x14ac:dyDescent="0.25">
      <c r="C103" t="s">
        <v>282</v>
      </c>
      <c r="D103" t="s">
        <v>94</v>
      </c>
      <c r="E103" t="s">
        <v>195</v>
      </c>
      <c r="F103" t="s">
        <v>283</v>
      </c>
    </row>
    <row r="104" spans="3:6" x14ac:dyDescent="0.25">
      <c r="C104" t="s">
        <v>284</v>
      </c>
      <c r="D104" t="s">
        <v>94</v>
      </c>
      <c r="E104" t="s">
        <v>195</v>
      </c>
      <c r="F104" t="s">
        <v>285</v>
      </c>
    </row>
    <row r="105" spans="3:6" x14ac:dyDescent="0.25">
      <c r="C105" t="s">
        <v>286</v>
      </c>
      <c r="D105" t="s">
        <v>94</v>
      </c>
      <c r="E105" t="s">
        <v>287</v>
      </c>
      <c r="F105" t="s">
        <v>288</v>
      </c>
    </row>
    <row r="106" spans="3:6" x14ac:dyDescent="0.25">
      <c r="C106" t="s">
        <v>289</v>
      </c>
      <c r="D106" t="s">
        <v>94</v>
      </c>
      <c r="E106" t="s">
        <v>195</v>
      </c>
      <c r="F106" t="s">
        <v>290</v>
      </c>
    </row>
    <row r="107" spans="3:6" x14ac:dyDescent="0.25">
      <c r="C107" t="s">
        <v>291</v>
      </c>
      <c r="D107" t="s">
        <v>94</v>
      </c>
      <c r="E107" t="s">
        <v>292</v>
      </c>
      <c r="F107" t="s">
        <v>293</v>
      </c>
    </row>
    <row r="108" spans="3:6" x14ac:dyDescent="0.25">
      <c r="C108" t="s">
        <v>294</v>
      </c>
      <c r="D108" t="s">
        <v>94</v>
      </c>
      <c r="E108" t="s">
        <v>295</v>
      </c>
      <c r="F108" t="s">
        <v>296</v>
      </c>
    </row>
    <row r="109" spans="3:6" x14ac:dyDescent="0.25">
      <c r="C109" t="s">
        <v>297</v>
      </c>
      <c r="D109" t="s">
        <v>94</v>
      </c>
      <c r="E109" t="s">
        <v>298</v>
      </c>
      <c r="F109" t="s">
        <v>299</v>
      </c>
    </row>
    <row r="110" spans="3:6" x14ac:dyDescent="0.25">
      <c r="C110" t="s">
        <v>300</v>
      </c>
      <c r="D110" t="s">
        <v>94</v>
      </c>
      <c r="E110" t="s">
        <v>301</v>
      </c>
      <c r="F110" t="s">
        <v>299</v>
      </c>
    </row>
    <row r="111" spans="3:6" x14ac:dyDescent="0.25">
      <c r="C111" t="s">
        <v>302</v>
      </c>
      <c r="D111" t="s">
        <v>94</v>
      </c>
      <c r="E111" t="s">
        <v>303</v>
      </c>
      <c r="F111" t="s">
        <v>304</v>
      </c>
    </row>
    <row r="112" spans="3:6" x14ac:dyDescent="0.25">
      <c r="C112" t="s">
        <v>305</v>
      </c>
      <c r="D112" t="s">
        <v>94</v>
      </c>
      <c r="E112" t="s">
        <v>195</v>
      </c>
      <c r="F112" t="s">
        <v>306</v>
      </c>
    </row>
    <row r="113" spans="3:6" x14ac:dyDescent="0.25">
      <c r="C113" t="s">
        <v>307</v>
      </c>
      <c r="D113" t="s">
        <v>94</v>
      </c>
      <c r="E113" t="s">
        <v>195</v>
      </c>
      <c r="F113" t="s">
        <v>306</v>
      </c>
    </row>
    <row r="114" spans="3:6" x14ac:dyDescent="0.25">
      <c r="C114" t="s">
        <v>308</v>
      </c>
      <c r="D114" t="s">
        <v>94</v>
      </c>
      <c r="E114" t="s">
        <v>309</v>
      </c>
      <c r="F114" t="s">
        <v>310</v>
      </c>
    </row>
    <row r="115" spans="3:6" x14ac:dyDescent="0.25">
      <c r="C115" t="s">
        <v>311</v>
      </c>
      <c r="D115" t="s">
        <v>94</v>
      </c>
      <c r="E115" t="s">
        <v>195</v>
      </c>
      <c r="F115" t="s">
        <v>310</v>
      </c>
    </row>
    <row r="116" spans="3:6" x14ac:dyDescent="0.25">
      <c r="C116" t="s">
        <v>312</v>
      </c>
      <c r="D116" t="s">
        <v>94</v>
      </c>
      <c r="E116" t="s">
        <v>313</v>
      </c>
      <c r="F116" t="s">
        <v>314</v>
      </c>
    </row>
    <row r="117" spans="3:6" x14ac:dyDescent="0.25">
      <c r="C117" t="s">
        <v>315</v>
      </c>
      <c r="D117" t="s">
        <v>94</v>
      </c>
      <c r="E117" t="s">
        <v>316</v>
      </c>
      <c r="F117" t="s">
        <v>317</v>
      </c>
    </row>
    <row r="118" spans="3:6" x14ac:dyDescent="0.25">
      <c r="C118" t="s">
        <v>318</v>
      </c>
      <c r="D118" t="s">
        <v>94</v>
      </c>
      <c r="E118" t="s">
        <v>298</v>
      </c>
      <c r="F118" t="s">
        <v>319</v>
      </c>
    </row>
    <row r="119" spans="3:6" x14ac:dyDescent="0.25">
      <c r="C119" t="s">
        <v>256</v>
      </c>
      <c r="D119" t="s">
        <v>94</v>
      </c>
      <c r="E119" t="s">
        <v>320</v>
      </c>
      <c r="F119" t="s">
        <v>319</v>
      </c>
    </row>
    <row r="120" spans="3:6" x14ac:dyDescent="0.25">
      <c r="C120" t="s">
        <v>234</v>
      </c>
      <c r="D120" t="s">
        <v>94</v>
      </c>
      <c r="E120" t="s">
        <v>195</v>
      </c>
      <c r="F120" t="s">
        <v>319</v>
      </c>
    </row>
    <row r="121" spans="3:6" x14ac:dyDescent="0.25">
      <c r="C121" t="s">
        <v>186</v>
      </c>
      <c r="D121" t="s">
        <v>94</v>
      </c>
      <c r="E121" t="s">
        <v>321</v>
      </c>
      <c r="F121" t="s">
        <v>322</v>
      </c>
    </row>
    <row r="122" spans="3:6" x14ac:dyDescent="0.25">
      <c r="C122" t="s">
        <v>323</v>
      </c>
      <c r="D122" t="s">
        <v>94</v>
      </c>
      <c r="E122" t="s">
        <v>324</v>
      </c>
      <c r="F122" t="s">
        <v>322</v>
      </c>
    </row>
    <row r="123" spans="3:6" x14ac:dyDescent="0.25">
      <c r="C123" t="s">
        <v>325</v>
      </c>
      <c r="D123" t="s">
        <v>94</v>
      </c>
      <c r="E123" t="s">
        <v>326</v>
      </c>
      <c r="F123" t="s">
        <v>322</v>
      </c>
    </row>
    <row r="124" spans="3:6" x14ac:dyDescent="0.25">
      <c r="C124" t="s">
        <v>327</v>
      </c>
      <c r="D124" t="s">
        <v>94</v>
      </c>
      <c r="E124" t="s">
        <v>328</v>
      </c>
      <c r="F124" t="s">
        <v>329</v>
      </c>
    </row>
    <row r="125" spans="3:6" x14ac:dyDescent="0.25">
      <c r="C125" t="s">
        <v>260</v>
      </c>
      <c r="D125" t="s">
        <v>94</v>
      </c>
      <c r="E125" t="s">
        <v>195</v>
      </c>
      <c r="F125" t="s">
        <v>329</v>
      </c>
    </row>
    <row r="126" spans="3:6" x14ac:dyDescent="0.25">
      <c r="C126" t="s">
        <v>262</v>
      </c>
      <c r="D126" t="s">
        <v>94</v>
      </c>
      <c r="E126" t="s">
        <v>195</v>
      </c>
      <c r="F126" t="s">
        <v>330</v>
      </c>
    </row>
    <row r="127" spans="3:6" x14ac:dyDescent="0.25">
      <c r="C127" t="s">
        <v>264</v>
      </c>
      <c r="D127" t="s">
        <v>94</v>
      </c>
      <c r="E127" t="s">
        <v>195</v>
      </c>
      <c r="F127" t="s">
        <v>331</v>
      </c>
    </row>
    <row r="128" spans="3:6" x14ac:dyDescent="0.25">
      <c r="C128" t="s">
        <v>124</v>
      </c>
      <c r="D128" t="s">
        <v>94</v>
      </c>
      <c r="E128" t="s">
        <v>313</v>
      </c>
      <c r="F128" t="s">
        <v>332</v>
      </c>
    </row>
    <row r="129" spans="3:6" x14ac:dyDescent="0.25">
      <c r="C129" t="s">
        <v>265</v>
      </c>
      <c r="D129" t="s">
        <v>94</v>
      </c>
      <c r="E129" t="s">
        <v>195</v>
      </c>
      <c r="F129" t="s">
        <v>332</v>
      </c>
    </row>
    <row r="130" spans="3:6" x14ac:dyDescent="0.25">
      <c r="C130" t="s">
        <v>333</v>
      </c>
      <c r="D130" t="s">
        <v>94</v>
      </c>
      <c r="E130" t="s">
        <v>334</v>
      </c>
      <c r="F130" t="s">
        <v>335</v>
      </c>
    </row>
    <row r="131" spans="3:6" x14ac:dyDescent="0.25">
      <c r="C131" t="s">
        <v>268</v>
      </c>
      <c r="D131" t="s">
        <v>94</v>
      </c>
      <c r="E131" t="s">
        <v>195</v>
      </c>
      <c r="F131" t="s">
        <v>335</v>
      </c>
    </row>
    <row r="132" spans="3:6" x14ac:dyDescent="0.25">
      <c r="C132" t="s">
        <v>271</v>
      </c>
      <c r="D132" t="s">
        <v>94</v>
      </c>
      <c r="E132" t="s">
        <v>195</v>
      </c>
      <c r="F132" t="s">
        <v>335</v>
      </c>
    </row>
    <row r="133" spans="3:6" x14ac:dyDescent="0.25">
      <c r="C133" t="s">
        <v>172</v>
      </c>
      <c r="D133" t="s">
        <v>94</v>
      </c>
      <c r="E133" t="s">
        <v>187</v>
      </c>
      <c r="F133" t="s">
        <v>336</v>
      </c>
    </row>
    <row r="134" spans="3:6" x14ac:dyDescent="0.25">
      <c r="C134" t="s">
        <v>337</v>
      </c>
      <c r="D134" t="s">
        <v>94</v>
      </c>
      <c r="E134" t="s">
        <v>195</v>
      </c>
      <c r="F134" t="s">
        <v>338</v>
      </c>
    </row>
    <row r="135" spans="3:6" x14ac:dyDescent="0.25">
      <c r="C135" t="s">
        <v>339</v>
      </c>
      <c r="D135" t="s">
        <v>94</v>
      </c>
      <c r="E135" t="s">
        <v>195</v>
      </c>
      <c r="F135" t="s">
        <v>338</v>
      </c>
    </row>
    <row r="136" spans="3:6" x14ac:dyDescent="0.25">
      <c r="C136" t="s">
        <v>340</v>
      </c>
      <c r="D136" t="s">
        <v>94</v>
      </c>
      <c r="E136" t="s">
        <v>195</v>
      </c>
      <c r="F136" t="s">
        <v>341</v>
      </c>
    </row>
    <row r="137" spans="3:6" x14ac:dyDescent="0.25">
      <c r="C137" t="s">
        <v>342</v>
      </c>
      <c r="D137" t="s">
        <v>94</v>
      </c>
      <c r="E137" t="s">
        <v>195</v>
      </c>
      <c r="F137" t="s">
        <v>343</v>
      </c>
    </row>
    <row r="138" spans="3:6" x14ac:dyDescent="0.25">
      <c r="C138" t="s">
        <v>181</v>
      </c>
      <c r="D138" t="s">
        <v>94</v>
      </c>
      <c r="E138" t="s">
        <v>344</v>
      </c>
      <c r="F138" t="s">
        <v>345</v>
      </c>
    </row>
    <row r="139" spans="3:6" x14ac:dyDescent="0.25">
      <c r="C139" t="s">
        <v>167</v>
      </c>
      <c r="D139" t="s">
        <v>94</v>
      </c>
      <c r="E139" t="s">
        <v>346</v>
      </c>
      <c r="F139" t="s">
        <v>347</v>
      </c>
    </row>
    <row r="140" spans="3:6" x14ac:dyDescent="0.25">
      <c r="C140" t="s">
        <v>170</v>
      </c>
      <c r="D140" t="s">
        <v>94</v>
      </c>
      <c r="E140" t="s">
        <v>348</v>
      </c>
      <c r="F140" t="s">
        <v>347</v>
      </c>
    </row>
    <row r="141" spans="3:6" x14ac:dyDescent="0.25">
      <c r="C141" t="s">
        <v>349</v>
      </c>
      <c r="D141" t="s">
        <v>94</v>
      </c>
      <c r="E141" t="s">
        <v>195</v>
      </c>
      <c r="F141" t="s">
        <v>350</v>
      </c>
    </row>
    <row r="142" spans="3:6" x14ac:dyDescent="0.25">
      <c r="C142" t="s">
        <v>351</v>
      </c>
      <c r="D142" t="s">
        <v>94</v>
      </c>
      <c r="E142" t="s">
        <v>324</v>
      </c>
      <c r="F142" t="s">
        <v>352</v>
      </c>
    </row>
    <row r="143" spans="3:6" x14ac:dyDescent="0.25">
      <c r="C143" t="s">
        <v>353</v>
      </c>
      <c r="D143" t="s">
        <v>94</v>
      </c>
      <c r="E143" t="s">
        <v>309</v>
      </c>
      <c r="F143" t="s">
        <v>354</v>
      </c>
    </row>
    <row r="144" spans="3:6" x14ac:dyDescent="0.25">
      <c r="C144" t="s">
        <v>355</v>
      </c>
      <c r="D144" t="s">
        <v>94</v>
      </c>
      <c r="E144" t="s">
        <v>195</v>
      </c>
      <c r="F144" t="s">
        <v>354</v>
      </c>
    </row>
    <row r="145" spans="3:6" x14ac:dyDescent="0.25">
      <c r="C145" t="s">
        <v>356</v>
      </c>
      <c r="D145" t="s">
        <v>94</v>
      </c>
      <c r="E145" t="s">
        <v>313</v>
      </c>
      <c r="F145" t="s">
        <v>357</v>
      </c>
    </row>
    <row r="146" spans="3:6" x14ac:dyDescent="0.25">
      <c r="C146" t="s">
        <v>358</v>
      </c>
      <c r="D146" t="s">
        <v>94</v>
      </c>
      <c r="E146" t="s">
        <v>195</v>
      </c>
      <c r="F146" t="s">
        <v>357</v>
      </c>
    </row>
    <row r="147" spans="3:6" x14ac:dyDescent="0.25">
      <c r="C147" t="s">
        <v>359</v>
      </c>
      <c r="D147" t="s">
        <v>94</v>
      </c>
      <c r="E147" t="s">
        <v>328</v>
      </c>
      <c r="F147" t="s">
        <v>360</v>
      </c>
    </row>
    <row r="148" spans="3:6" x14ac:dyDescent="0.25">
      <c r="C148" t="s">
        <v>361</v>
      </c>
      <c r="D148" t="s">
        <v>94</v>
      </c>
      <c r="E148" t="s">
        <v>195</v>
      </c>
      <c r="F148" t="s">
        <v>360</v>
      </c>
    </row>
    <row r="149" spans="3:6" x14ac:dyDescent="0.25">
      <c r="C149" t="s">
        <v>192</v>
      </c>
      <c r="D149" t="s">
        <v>94</v>
      </c>
      <c r="E149" t="s">
        <v>362</v>
      </c>
      <c r="F149" t="s">
        <v>360</v>
      </c>
    </row>
    <row r="150" spans="3:6" x14ac:dyDescent="0.25">
      <c r="C150" t="s">
        <v>154</v>
      </c>
      <c r="D150" t="s">
        <v>94</v>
      </c>
      <c r="E150" t="s">
        <v>363</v>
      </c>
      <c r="F150" t="s">
        <v>360</v>
      </c>
    </row>
    <row r="151" spans="3:6" x14ac:dyDescent="0.25">
      <c r="C151" t="s">
        <v>364</v>
      </c>
      <c r="D151" t="s">
        <v>94</v>
      </c>
      <c r="E151" t="s">
        <v>195</v>
      </c>
      <c r="F151" t="s">
        <v>365</v>
      </c>
    </row>
    <row r="152" spans="3:6" x14ac:dyDescent="0.25">
      <c r="C152" t="s">
        <v>366</v>
      </c>
      <c r="D152" t="s">
        <v>94</v>
      </c>
      <c r="E152" t="s">
        <v>324</v>
      </c>
      <c r="F152" t="s">
        <v>367</v>
      </c>
    </row>
    <row r="153" spans="3:6" x14ac:dyDescent="0.25">
      <c r="C153" t="s">
        <v>366</v>
      </c>
      <c r="D153" t="s">
        <v>94</v>
      </c>
      <c r="E153" t="s">
        <v>368</v>
      </c>
      <c r="F153" t="s">
        <v>367</v>
      </c>
    </row>
    <row r="154" spans="3:6" x14ac:dyDescent="0.25">
      <c r="C154" t="s">
        <v>369</v>
      </c>
      <c r="D154" t="s">
        <v>94</v>
      </c>
      <c r="E154" t="s">
        <v>370</v>
      </c>
      <c r="F154" t="s">
        <v>371</v>
      </c>
    </row>
    <row r="155" spans="3:6" x14ac:dyDescent="0.25">
      <c r="C155" t="s">
        <v>210</v>
      </c>
      <c r="D155" t="s">
        <v>94</v>
      </c>
      <c r="E155" t="s">
        <v>372</v>
      </c>
      <c r="F155" t="s">
        <v>371</v>
      </c>
    </row>
    <row r="156" spans="3:6" x14ac:dyDescent="0.25">
      <c r="C156" t="s">
        <v>373</v>
      </c>
      <c r="D156" t="s">
        <v>94</v>
      </c>
      <c r="E156" t="s">
        <v>374</v>
      </c>
      <c r="F156" t="s">
        <v>375</v>
      </c>
    </row>
    <row r="157" spans="3:6" x14ac:dyDescent="0.25">
      <c r="C157" t="s">
        <v>179</v>
      </c>
      <c r="D157" t="s">
        <v>94</v>
      </c>
      <c r="E157" t="s">
        <v>376</v>
      </c>
      <c r="F157" t="s">
        <v>375</v>
      </c>
    </row>
    <row r="158" spans="3:6" x14ac:dyDescent="0.25">
      <c r="C158" t="s">
        <v>377</v>
      </c>
      <c r="D158" t="s">
        <v>94</v>
      </c>
      <c r="E158" t="s">
        <v>370</v>
      </c>
      <c r="F158" t="s">
        <v>375</v>
      </c>
    </row>
    <row r="159" spans="3:6" x14ac:dyDescent="0.25">
      <c r="C159" t="s">
        <v>378</v>
      </c>
      <c r="D159" t="s">
        <v>94</v>
      </c>
      <c r="E159" t="s">
        <v>379</v>
      </c>
      <c r="F159" t="s">
        <v>375</v>
      </c>
    </row>
    <row r="160" spans="3:6" x14ac:dyDescent="0.25">
      <c r="C160" t="s">
        <v>380</v>
      </c>
      <c r="D160" t="s">
        <v>94</v>
      </c>
      <c r="E160" t="s">
        <v>298</v>
      </c>
      <c r="F160" t="s">
        <v>375</v>
      </c>
    </row>
    <row r="161" spans="3:6" x14ac:dyDescent="0.25">
      <c r="C161" t="s">
        <v>381</v>
      </c>
      <c r="D161" t="s">
        <v>94</v>
      </c>
      <c r="E161" t="s">
        <v>382</v>
      </c>
      <c r="F161" t="s">
        <v>383</v>
      </c>
    </row>
    <row r="162" spans="3:6" x14ac:dyDescent="0.25">
      <c r="C162" t="s">
        <v>384</v>
      </c>
      <c r="D162" t="s">
        <v>94</v>
      </c>
      <c r="E162" t="s">
        <v>309</v>
      </c>
      <c r="F162" t="s">
        <v>385</v>
      </c>
    </row>
    <row r="163" spans="3:6" x14ac:dyDescent="0.25">
      <c r="C163" t="s">
        <v>386</v>
      </c>
      <c r="D163" t="s">
        <v>94</v>
      </c>
      <c r="E163" t="s">
        <v>195</v>
      </c>
      <c r="F163" t="s">
        <v>385</v>
      </c>
    </row>
    <row r="164" spans="3:6" x14ac:dyDescent="0.25">
      <c r="C164" t="s">
        <v>387</v>
      </c>
      <c r="D164" t="s">
        <v>94</v>
      </c>
      <c r="E164" t="s">
        <v>388</v>
      </c>
      <c r="F164" t="s">
        <v>389</v>
      </c>
    </row>
    <row r="165" spans="3:6" x14ac:dyDescent="0.25">
      <c r="C165" t="s">
        <v>390</v>
      </c>
      <c r="D165" t="s">
        <v>94</v>
      </c>
      <c r="E165" t="s">
        <v>321</v>
      </c>
      <c r="F165" t="s">
        <v>389</v>
      </c>
    </row>
    <row r="166" spans="3:6" x14ac:dyDescent="0.25">
      <c r="C166" t="s">
        <v>391</v>
      </c>
      <c r="D166" t="s">
        <v>94</v>
      </c>
      <c r="E166" t="s">
        <v>392</v>
      </c>
      <c r="F166" t="s">
        <v>389</v>
      </c>
    </row>
    <row r="167" spans="3:6" x14ac:dyDescent="0.25">
      <c r="C167" t="s">
        <v>393</v>
      </c>
      <c r="D167" t="s">
        <v>94</v>
      </c>
      <c r="E167" t="s">
        <v>195</v>
      </c>
      <c r="F167" t="s">
        <v>389</v>
      </c>
    </row>
    <row r="168" spans="3:6" x14ac:dyDescent="0.25">
      <c r="C168" t="s">
        <v>394</v>
      </c>
      <c r="D168" t="s">
        <v>94</v>
      </c>
      <c r="E168" t="s">
        <v>368</v>
      </c>
      <c r="F168" t="s">
        <v>395</v>
      </c>
    </row>
    <row r="169" spans="3:6" x14ac:dyDescent="0.25">
      <c r="C169" t="s">
        <v>396</v>
      </c>
      <c r="D169" t="s">
        <v>94</v>
      </c>
      <c r="E169" t="s">
        <v>397</v>
      </c>
      <c r="F169" t="s">
        <v>395</v>
      </c>
    </row>
    <row r="170" spans="3:6" x14ac:dyDescent="0.25">
      <c r="C170" t="s">
        <v>279</v>
      </c>
      <c r="D170" t="s">
        <v>94</v>
      </c>
      <c r="E170" t="s">
        <v>398</v>
      </c>
      <c r="F170" t="s">
        <v>395</v>
      </c>
    </row>
    <row r="171" spans="3:6" x14ac:dyDescent="0.25">
      <c r="C171" t="s">
        <v>399</v>
      </c>
      <c r="D171" t="s">
        <v>94</v>
      </c>
      <c r="E171" t="s">
        <v>400</v>
      </c>
      <c r="F171" t="s">
        <v>395</v>
      </c>
    </row>
    <row r="172" spans="3:6" x14ac:dyDescent="0.25">
      <c r="C172" t="s">
        <v>401</v>
      </c>
      <c r="D172" t="s">
        <v>94</v>
      </c>
      <c r="E172" t="s">
        <v>402</v>
      </c>
      <c r="F172" t="s">
        <v>403</v>
      </c>
    </row>
    <row r="173" spans="3:6" x14ac:dyDescent="0.25">
      <c r="C173" t="s">
        <v>221</v>
      </c>
      <c r="D173" t="s">
        <v>94</v>
      </c>
      <c r="E173" t="s">
        <v>195</v>
      </c>
      <c r="F173" t="s">
        <v>403</v>
      </c>
    </row>
    <row r="174" spans="3:6" x14ac:dyDescent="0.25">
      <c r="C174" t="s">
        <v>404</v>
      </c>
      <c r="D174" t="s">
        <v>94</v>
      </c>
      <c r="E174" t="s">
        <v>287</v>
      </c>
      <c r="F174" t="s">
        <v>403</v>
      </c>
    </row>
    <row r="175" spans="3:6" x14ac:dyDescent="0.25">
      <c r="C175" t="s">
        <v>333</v>
      </c>
      <c r="D175" t="s">
        <v>94</v>
      </c>
      <c r="E175" t="s">
        <v>207</v>
      </c>
      <c r="F175" t="s">
        <v>405</v>
      </c>
    </row>
    <row r="176" spans="3:6" x14ac:dyDescent="0.25">
      <c r="C176" t="s">
        <v>406</v>
      </c>
      <c r="D176" t="s">
        <v>94</v>
      </c>
      <c r="E176" t="s">
        <v>195</v>
      </c>
      <c r="F176" t="s">
        <v>405</v>
      </c>
    </row>
    <row r="177" spans="3:6" x14ac:dyDescent="0.25">
      <c r="C177" t="s">
        <v>407</v>
      </c>
      <c r="D177" t="s">
        <v>94</v>
      </c>
      <c r="E177" t="s">
        <v>408</v>
      </c>
      <c r="F177" t="s">
        <v>409</v>
      </c>
    </row>
    <row r="178" spans="3:6" x14ac:dyDescent="0.25">
      <c r="C178" t="s">
        <v>410</v>
      </c>
      <c r="D178" t="s">
        <v>94</v>
      </c>
      <c r="E178" t="s">
        <v>388</v>
      </c>
      <c r="F178" t="s">
        <v>409</v>
      </c>
    </row>
    <row r="179" spans="3:6" x14ac:dyDescent="0.25">
      <c r="C179" t="s">
        <v>411</v>
      </c>
      <c r="D179" t="s">
        <v>94</v>
      </c>
      <c r="E179" t="s">
        <v>273</v>
      </c>
      <c r="F179" t="s">
        <v>409</v>
      </c>
    </row>
    <row r="180" spans="3:6" x14ac:dyDescent="0.25">
      <c r="C180" t="s">
        <v>176</v>
      </c>
      <c r="D180" t="s">
        <v>94</v>
      </c>
      <c r="E180" t="s">
        <v>388</v>
      </c>
      <c r="F180" t="s">
        <v>412</v>
      </c>
    </row>
    <row r="181" spans="3:6" x14ac:dyDescent="0.25">
      <c r="C181" t="s">
        <v>413</v>
      </c>
      <c r="D181" t="s">
        <v>94</v>
      </c>
      <c r="E181" t="s">
        <v>414</v>
      </c>
      <c r="F181" t="s">
        <v>412</v>
      </c>
    </row>
    <row r="182" spans="3:6" x14ac:dyDescent="0.25">
      <c r="C182" t="s">
        <v>315</v>
      </c>
      <c r="D182" t="s">
        <v>94</v>
      </c>
      <c r="E182" t="s">
        <v>320</v>
      </c>
      <c r="F182" t="s">
        <v>412</v>
      </c>
    </row>
    <row r="183" spans="3:6" x14ac:dyDescent="0.25">
      <c r="C183" t="s">
        <v>415</v>
      </c>
      <c r="D183" t="s">
        <v>94</v>
      </c>
      <c r="E183" t="s">
        <v>416</v>
      </c>
      <c r="F183" t="s">
        <v>417</v>
      </c>
    </row>
    <row r="184" spans="3:6" x14ac:dyDescent="0.25">
      <c r="C184" t="s">
        <v>418</v>
      </c>
      <c r="D184" t="s">
        <v>94</v>
      </c>
      <c r="E184" t="s">
        <v>273</v>
      </c>
      <c r="F184" t="s">
        <v>419</v>
      </c>
    </row>
    <row r="185" spans="3:6" x14ac:dyDescent="0.25">
      <c r="C185" t="s">
        <v>420</v>
      </c>
      <c r="D185" t="s">
        <v>94</v>
      </c>
      <c r="E185" t="s">
        <v>321</v>
      </c>
      <c r="F185" t="s">
        <v>419</v>
      </c>
    </row>
    <row r="186" spans="3:6" x14ac:dyDescent="0.25">
      <c r="C186" t="s">
        <v>421</v>
      </c>
      <c r="D186" t="s">
        <v>94</v>
      </c>
      <c r="E186" t="s">
        <v>422</v>
      </c>
      <c r="F186" t="s">
        <v>419</v>
      </c>
    </row>
    <row r="187" spans="3:6" x14ac:dyDescent="0.25">
      <c r="C187" t="s">
        <v>423</v>
      </c>
      <c r="D187" t="s">
        <v>94</v>
      </c>
      <c r="E187" t="s">
        <v>309</v>
      </c>
      <c r="F187" t="s">
        <v>419</v>
      </c>
    </row>
    <row r="188" spans="3:6" x14ac:dyDescent="0.25">
      <c r="C188" t="s">
        <v>424</v>
      </c>
      <c r="D188" t="s">
        <v>94</v>
      </c>
      <c r="E188" t="s">
        <v>425</v>
      </c>
      <c r="F188" t="s">
        <v>426</v>
      </c>
    </row>
    <row r="189" spans="3:6" x14ac:dyDescent="0.25">
      <c r="C189" t="s">
        <v>427</v>
      </c>
      <c r="D189" t="s">
        <v>94</v>
      </c>
      <c r="E189" t="s">
        <v>428</v>
      </c>
      <c r="F189" t="s">
        <v>429</v>
      </c>
    </row>
    <row r="190" spans="3:6" x14ac:dyDescent="0.25">
      <c r="C190" t="s">
        <v>276</v>
      </c>
      <c r="D190" t="s">
        <v>94</v>
      </c>
      <c r="E190" t="s">
        <v>195</v>
      </c>
      <c r="F190" t="s">
        <v>430</v>
      </c>
    </row>
    <row r="191" spans="3:6" x14ac:dyDescent="0.25">
      <c r="C191" t="s">
        <v>431</v>
      </c>
      <c r="D191" t="s">
        <v>94</v>
      </c>
      <c r="E191" t="s">
        <v>432</v>
      </c>
      <c r="F191" t="s">
        <v>430</v>
      </c>
    </row>
    <row r="192" spans="3:6" x14ac:dyDescent="0.25">
      <c r="C192" t="s">
        <v>433</v>
      </c>
      <c r="D192" t="s">
        <v>94</v>
      </c>
      <c r="E192" t="s">
        <v>434</v>
      </c>
      <c r="F192" t="s">
        <v>430</v>
      </c>
    </row>
    <row r="193" spans="3:6" x14ac:dyDescent="0.25">
      <c r="C193" t="s">
        <v>156</v>
      </c>
      <c r="D193" t="s">
        <v>94</v>
      </c>
      <c r="E193" t="s">
        <v>435</v>
      </c>
      <c r="F193" t="s">
        <v>430</v>
      </c>
    </row>
    <row r="194" spans="3:6" x14ac:dyDescent="0.25">
      <c r="C194" t="s">
        <v>172</v>
      </c>
      <c r="D194" t="s">
        <v>94</v>
      </c>
      <c r="E194" t="s">
        <v>195</v>
      </c>
      <c r="F194" t="s">
        <v>436</v>
      </c>
    </row>
    <row r="195" spans="3:6" x14ac:dyDescent="0.25">
      <c r="C195" t="s">
        <v>164</v>
      </c>
      <c r="D195" t="s">
        <v>94</v>
      </c>
      <c r="E195" t="s">
        <v>437</v>
      </c>
      <c r="F195" t="s">
        <v>436</v>
      </c>
    </row>
    <row r="196" spans="3:6" x14ac:dyDescent="0.25">
      <c r="C196" t="s">
        <v>159</v>
      </c>
      <c r="D196" t="s">
        <v>94</v>
      </c>
      <c r="E196" t="s">
        <v>422</v>
      </c>
      <c r="F196" t="s">
        <v>436</v>
      </c>
    </row>
    <row r="197" spans="3:6" x14ac:dyDescent="0.25">
      <c r="C197" t="s">
        <v>438</v>
      </c>
      <c r="D197" t="s">
        <v>94</v>
      </c>
      <c r="E197" t="s">
        <v>439</v>
      </c>
      <c r="F197" t="s">
        <v>440</v>
      </c>
    </row>
    <row r="198" spans="3:6" x14ac:dyDescent="0.25">
      <c r="C198" t="s">
        <v>189</v>
      </c>
      <c r="D198" t="s">
        <v>94</v>
      </c>
      <c r="E198" t="s">
        <v>441</v>
      </c>
      <c r="F198" t="s">
        <v>440</v>
      </c>
    </row>
    <row r="199" spans="3:6" x14ac:dyDescent="0.25">
      <c r="C199" t="s">
        <v>224</v>
      </c>
      <c r="D199" t="s">
        <v>94</v>
      </c>
      <c r="E199" t="s">
        <v>435</v>
      </c>
      <c r="F199" t="s">
        <v>440</v>
      </c>
    </row>
    <row r="200" spans="3:6" x14ac:dyDescent="0.25">
      <c r="C200" t="s">
        <v>442</v>
      </c>
      <c r="D200" t="s">
        <v>94</v>
      </c>
      <c r="E200" t="s">
        <v>273</v>
      </c>
      <c r="F200" t="s">
        <v>443</v>
      </c>
    </row>
    <row r="201" spans="3:6" x14ac:dyDescent="0.25">
      <c r="C201" t="s">
        <v>444</v>
      </c>
      <c r="D201" t="s">
        <v>94</v>
      </c>
      <c r="E201" t="s">
        <v>445</v>
      </c>
      <c r="F201" t="s">
        <v>443</v>
      </c>
    </row>
    <row r="202" spans="3:6" x14ac:dyDescent="0.25">
      <c r="C202" t="s">
        <v>174</v>
      </c>
      <c r="D202" t="s">
        <v>94</v>
      </c>
      <c r="E202" t="s">
        <v>195</v>
      </c>
      <c r="F202" t="s">
        <v>443</v>
      </c>
    </row>
    <row r="203" spans="3:6" x14ac:dyDescent="0.25">
      <c r="C203" t="s">
        <v>378</v>
      </c>
      <c r="D203" t="s">
        <v>94</v>
      </c>
      <c r="E203" t="s">
        <v>446</v>
      </c>
      <c r="F203" t="s">
        <v>447</v>
      </c>
    </row>
    <row r="204" spans="3:6" x14ac:dyDescent="0.25">
      <c r="C204" t="s">
        <v>448</v>
      </c>
      <c r="D204" t="s">
        <v>94</v>
      </c>
      <c r="E204" t="s">
        <v>449</v>
      </c>
      <c r="F204" t="s">
        <v>447</v>
      </c>
    </row>
    <row r="205" spans="3:6" x14ac:dyDescent="0.25">
      <c r="C205" t="s">
        <v>450</v>
      </c>
      <c r="D205" t="s">
        <v>94</v>
      </c>
      <c r="E205" t="s">
        <v>400</v>
      </c>
      <c r="F205" t="s">
        <v>451</v>
      </c>
    </row>
    <row r="206" spans="3:6" x14ac:dyDescent="0.25">
      <c r="C206" t="s">
        <v>162</v>
      </c>
      <c r="D206" t="s">
        <v>94</v>
      </c>
      <c r="E206" t="s">
        <v>348</v>
      </c>
      <c r="F206" t="s">
        <v>451</v>
      </c>
    </row>
    <row r="207" spans="3:6" x14ac:dyDescent="0.25">
      <c r="C207" t="s">
        <v>272</v>
      </c>
      <c r="D207" t="s">
        <v>94</v>
      </c>
      <c r="E207" t="s">
        <v>273</v>
      </c>
      <c r="F207" t="s">
        <v>452</v>
      </c>
    </row>
    <row r="208" spans="3:6" x14ac:dyDescent="0.25">
      <c r="C208" t="s">
        <v>275</v>
      </c>
      <c r="D208" t="s">
        <v>94</v>
      </c>
      <c r="E208" t="s">
        <v>273</v>
      </c>
      <c r="F208" t="s">
        <v>452</v>
      </c>
    </row>
    <row r="209" spans="3:6" x14ac:dyDescent="0.25">
      <c r="C209" t="s">
        <v>256</v>
      </c>
      <c r="D209" t="s">
        <v>94</v>
      </c>
      <c r="E209" t="s">
        <v>207</v>
      </c>
      <c r="F209" t="s">
        <v>453</v>
      </c>
    </row>
    <row r="210" spans="3:6" x14ac:dyDescent="0.25">
      <c r="C210" t="s">
        <v>186</v>
      </c>
      <c r="D210" t="s">
        <v>94</v>
      </c>
      <c r="E210" t="s">
        <v>454</v>
      </c>
      <c r="F210" t="s">
        <v>453</v>
      </c>
    </row>
    <row r="211" spans="3:6" x14ac:dyDescent="0.25">
      <c r="C211" t="s">
        <v>378</v>
      </c>
      <c r="D211" t="s">
        <v>94</v>
      </c>
      <c r="E211" t="s">
        <v>207</v>
      </c>
      <c r="F211" t="s">
        <v>455</v>
      </c>
    </row>
    <row r="212" spans="3:6" x14ac:dyDescent="0.25">
      <c r="C212" t="s">
        <v>391</v>
      </c>
      <c r="D212" t="s">
        <v>94</v>
      </c>
      <c r="E212" t="s">
        <v>456</v>
      </c>
      <c r="F212" t="s">
        <v>457</v>
      </c>
    </row>
    <row r="213" spans="3:6" x14ac:dyDescent="0.25">
      <c r="C213" t="s">
        <v>256</v>
      </c>
      <c r="D213" t="s">
        <v>94</v>
      </c>
      <c r="E213" t="s">
        <v>207</v>
      </c>
      <c r="F213" t="s">
        <v>453</v>
      </c>
    </row>
    <row r="214" spans="3:6" x14ac:dyDescent="0.25">
      <c r="C214" t="s">
        <v>186</v>
      </c>
      <c r="D214" t="s">
        <v>94</v>
      </c>
      <c r="E214" t="s">
        <v>454</v>
      </c>
      <c r="F214" t="s">
        <v>453</v>
      </c>
    </row>
    <row r="215" spans="3:6" x14ac:dyDescent="0.25">
      <c r="C215" t="s">
        <v>378</v>
      </c>
      <c r="D215" t="s">
        <v>94</v>
      </c>
      <c r="E215" t="s">
        <v>207</v>
      </c>
      <c r="F215" t="s">
        <v>455</v>
      </c>
    </row>
    <row r="216" spans="3:6" x14ac:dyDescent="0.25">
      <c r="C216" t="s">
        <v>391</v>
      </c>
      <c r="D216" t="s">
        <v>94</v>
      </c>
      <c r="E216" t="s">
        <v>456</v>
      </c>
      <c r="F216" t="s">
        <v>457</v>
      </c>
    </row>
    <row r="217" spans="3:6" x14ac:dyDescent="0.25">
      <c r="C217" t="s">
        <v>393</v>
      </c>
      <c r="D217" t="s">
        <v>94</v>
      </c>
      <c r="E217" t="s">
        <v>458</v>
      </c>
      <c r="F217" t="s">
        <v>459</v>
      </c>
    </row>
    <row r="218" spans="3:6" x14ac:dyDescent="0.25">
      <c r="C218" t="s">
        <v>373</v>
      </c>
      <c r="D218" t="s">
        <v>94</v>
      </c>
      <c r="E218" t="s">
        <v>460</v>
      </c>
      <c r="F218" t="s">
        <v>461</v>
      </c>
    </row>
    <row r="219" spans="3:6" x14ac:dyDescent="0.25">
      <c r="C219" t="s">
        <v>311</v>
      </c>
      <c r="D219" t="s">
        <v>94</v>
      </c>
      <c r="E219" t="s">
        <v>462</v>
      </c>
      <c r="F219" t="s">
        <v>463</v>
      </c>
    </row>
    <row r="220" spans="3:6" x14ac:dyDescent="0.25">
      <c r="C220" t="s">
        <v>279</v>
      </c>
      <c r="D220" t="s">
        <v>94</v>
      </c>
      <c r="E220" t="s">
        <v>207</v>
      </c>
      <c r="F220" t="s">
        <v>464</v>
      </c>
    </row>
    <row r="221" spans="3:6" x14ac:dyDescent="0.25">
      <c r="C221" t="s">
        <v>312</v>
      </c>
      <c r="D221" t="s">
        <v>94</v>
      </c>
      <c r="E221" t="s">
        <v>465</v>
      </c>
      <c r="F221" t="s">
        <v>466</v>
      </c>
    </row>
    <row r="222" spans="3:6" x14ac:dyDescent="0.25">
      <c r="C222" t="s">
        <v>318</v>
      </c>
      <c r="D222" t="s">
        <v>94</v>
      </c>
      <c r="E222" t="s">
        <v>324</v>
      </c>
      <c r="F222" t="s">
        <v>467</v>
      </c>
    </row>
    <row r="223" spans="3:6" x14ac:dyDescent="0.25">
      <c r="C223" t="s">
        <v>256</v>
      </c>
      <c r="D223" t="s">
        <v>94</v>
      </c>
      <c r="E223" t="s">
        <v>195</v>
      </c>
      <c r="F223" t="s">
        <v>468</v>
      </c>
    </row>
    <row r="224" spans="3:6" x14ac:dyDescent="0.25">
      <c r="C224" t="s">
        <v>234</v>
      </c>
      <c r="D224" t="s">
        <v>94</v>
      </c>
      <c r="E224" t="s">
        <v>469</v>
      </c>
      <c r="F224" t="s">
        <v>468</v>
      </c>
    </row>
    <row r="225" spans="3:6" x14ac:dyDescent="0.25">
      <c r="C225" t="s">
        <v>186</v>
      </c>
      <c r="D225" t="s">
        <v>94</v>
      </c>
      <c r="E225" t="s">
        <v>195</v>
      </c>
      <c r="F225" t="s">
        <v>468</v>
      </c>
    </row>
    <row r="226" spans="3:6" x14ac:dyDescent="0.25">
      <c r="C226" t="s">
        <v>323</v>
      </c>
      <c r="D226" t="s">
        <v>94</v>
      </c>
      <c r="E226" t="s">
        <v>326</v>
      </c>
      <c r="F226" t="s">
        <v>470</v>
      </c>
    </row>
    <row r="227" spans="3:6" x14ac:dyDescent="0.25">
      <c r="C227" t="s">
        <v>325</v>
      </c>
      <c r="D227" t="s">
        <v>94</v>
      </c>
      <c r="E227" t="s">
        <v>298</v>
      </c>
      <c r="F227" t="s">
        <v>470</v>
      </c>
    </row>
    <row r="228" spans="3:6" x14ac:dyDescent="0.25">
      <c r="C228" t="s">
        <v>327</v>
      </c>
      <c r="D228" t="s">
        <v>94</v>
      </c>
      <c r="E228" t="s">
        <v>388</v>
      </c>
      <c r="F228" t="s">
        <v>470</v>
      </c>
    </row>
    <row r="229" spans="3:6" x14ac:dyDescent="0.25">
      <c r="C229" t="s">
        <v>260</v>
      </c>
      <c r="D229" t="s">
        <v>94</v>
      </c>
      <c r="E229" t="s">
        <v>471</v>
      </c>
      <c r="F229" t="s">
        <v>472</v>
      </c>
    </row>
    <row r="230" spans="3:6" x14ac:dyDescent="0.25">
      <c r="C230" t="s">
        <v>262</v>
      </c>
      <c r="D230" t="s">
        <v>94</v>
      </c>
      <c r="E230" t="s">
        <v>473</v>
      </c>
      <c r="F230" t="s">
        <v>474</v>
      </c>
    </row>
    <row r="231" spans="3:6" x14ac:dyDescent="0.25">
      <c r="C231" t="s">
        <v>264</v>
      </c>
      <c r="D231" t="s">
        <v>94</v>
      </c>
      <c r="E231" t="s">
        <v>469</v>
      </c>
      <c r="F231" t="s">
        <v>475</v>
      </c>
    </row>
    <row r="232" spans="3:6" x14ac:dyDescent="0.25">
      <c r="C232" t="s">
        <v>124</v>
      </c>
      <c r="D232" t="s">
        <v>94</v>
      </c>
      <c r="E232" t="s">
        <v>476</v>
      </c>
      <c r="F232" t="s">
        <v>475</v>
      </c>
    </row>
    <row r="233" spans="3:6" x14ac:dyDescent="0.25">
      <c r="C233" t="s">
        <v>265</v>
      </c>
      <c r="D233" t="s">
        <v>94</v>
      </c>
      <c r="E233" t="s">
        <v>408</v>
      </c>
      <c r="F233" t="s">
        <v>477</v>
      </c>
    </row>
    <row r="234" spans="3:6" x14ac:dyDescent="0.25">
      <c r="C234" t="s">
        <v>333</v>
      </c>
      <c r="D234" t="s">
        <v>94</v>
      </c>
      <c r="E234" t="s">
        <v>195</v>
      </c>
      <c r="F234" t="s">
        <v>478</v>
      </c>
    </row>
    <row r="235" spans="3:6" x14ac:dyDescent="0.25">
      <c r="C235" t="s">
        <v>268</v>
      </c>
      <c r="D235" t="s">
        <v>94</v>
      </c>
      <c r="E235" t="s">
        <v>479</v>
      </c>
      <c r="F235" t="s">
        <v>478</v>
      </c>
    </row>
    <row r="236" spans="3:6" x14ac:dyDescent="0.25">
      <c r="C236" t="s">
        <v>271</v>
      </c>
      <c r="D236" t="s">
        <v>94</v>
      </c>
      <c r="E236" t="s">
        <v>435</v>
      </c>
      <c r="F236" t="s">
        <v>478</v>
      </c>
    </row>
    <row r="237" spans="3:6" x14ac:dyDescent="0.25">
      <c r="C237" t="s">
        <v>337</v>
      </c>
      <c r="D237" t="s">
        <v>94</v>
      </c>
      <c r="E237" t="s">
        <v>480</v>
      </c>
      <c r="F237" t="s">
        <v>481</v>
      </c>
    </row>
    <row r="238" spans="3:6" x14ac:dyDescent="0.25">
      <c r="C238" t="s">
        <v>339</v>
      </c>
      <c r="D238" t="s">
        <v>94</v>
      </c>
      <c r="E238" t="s">
        <v>287</v>
      </c>
      <c r="F238" t="s">
        <v>481</v>
      </c>
    </row>
    <row r="239" spans="3:6" x14ac:dyDescent="0.25">
      <c r="C239" t="s">
        <v>340</v>
      </c>
      <c r="D239" t="s">
        <v>94</v>
      </c>
      <c r="E239" t="s">
        <v>479</v>
      </c>
      <c r="F239" t="s">
        <v>482</v>
      </c>
    </row>
    <row r="240" spans="3:6" x14ac:dyDescent="0.25">
      <c r="C240" t="s">
        <v>342</v>
      </c>
      <c r="D240" t="s">
        <v>94</v>
      </c>
      <c r="E240" t="s">
        <v>456</v>
      </c>
      <c r="F240" t="s">
        <v>482</v>
      </c>
    </row>
    <row r="241" spans="3:6" x14ac:dyDescent="0.25">
      <c r="C241" t="s">
        <v>276</v>
      </c>
      <c r="D241" t="s">
        <v>94</v>
      </c>
      <c r="E241" t="s">
        <v>483</v>
      </c>
      <c r="F241" t="s">
        <v>484</v>
      </c>
    </row>
    <row r="242" spans="3:6" x14ac:dyDescent="0.25">
      <c r="C242" t="s">
        <v>181</v>
      </c>
      <c r="D242" t="s">
        <v>94</v>
      </c>
      <c r="E242" t="s">
        <v>485</v>
      </c>
      <c r="F242" t="s">
        <v>484</v>
      </c>
    </row>
    <row r="243" spans="3:6" x14ac:dyDescent="0.25">
      <c r="C243" t="s">
        <v>167</v>
      </c>
      <c r="D243" t="s">
        <v>94</v>
      </c>
      <c r="E243" t="s">
        <v>400</v>
      </c>
      <c r="F243" t="s">
        <v>486</v>
      </c>
    </row>
    <row r="244" spans="3:6" x14ac:dyDescent="0.25">
      <c r="C244" t="s">
        <v>170</v>
      </c>
      <c r="D244" t="s">
        <v>94</v>
      </c>
      <c r="E244" t="s">
        <v>487</v>
      </c>
      <c r="F244" t="s">
        <v>486</v>
      </c>
    </row>
    <row r="245" spans="3:6" x14ac:dyDescent="0.25">
      <c r="C245" t="s">
        <v>349</v>
      </c>
      <c r="D245" t="s">
        <v>94</v>
      </c>
      <c r="E245" t="s">
        <v>479</v>
      </c>
      <c r="F245" t="s">
        <v>486</v>
      </c>
    </row>
    <row r="246" spans="3:6" x14ac:dyDescent="0.25">
      <c r="C246" t="s">
        <v>351</v>
      </c>
      <c r="D246" t="s">
        <v>94</v>
      </c>
      <c r="E246" t="s">
        <v>368</v>
      </c>
      <c r="F246" t="s">
        <v>488</v>
      </c>
    </row>
    <row r="247" spans="3:6" x14ac:dyDescent="0.25">
      <c r="C247" t="s">
        <v>284</v>
      </c>
      <c r="D247" t="s">
        <v>94</v>
      </c>
      <c r="E247" t="s">
        <v>489</v>
      </c>
      <c r="F247" t="s">
        <v>490</v>
      </c>
    </row>
    <row r="248" spans="3:6" x14ac:dyDescent="0.25">
      <c r="C248" t="s">
        <v>353</v>
      </c>
      <c r="D248" t="s">
        <v>94</v>
      </c>
      <c r="E248" t="s">
        <v>491</v>
      </c>
      <c r="F248" t="s">
        <v>490</v>
      </c>
    </row>
    <row r="249" spans="3:6" x14ac:dyDescent="0.25">
      <c r="C249" t="s">
        <v>355</v>
      </c>
      <c r="D249" t="s">
        <v>94</v>
      </c>
      <c r="E249" t="s">
        <v>397</v>
      </c>
      <c r="F249" t="s">
        <v>490</v>
      </c>
    </row>
    <row r="250" spans="3:6" x14ac:dyDescent="0.25">
      <c r="C250" t="s">
        <v>356</v>
      </c>
      <c r="D250" t="s">
        <v>94</v>
      </c>
      <c r="E250" t="s">
        <v>326</v>
      </c>
      <c r="F250" t="s">
        <v>492</v>
      </c>
    </row>
    <row r="251" spans="3:6" x14ac:dyDescent="0.25">
      <c r="C251" t="s">
        <v>358</v>
      </c>
      <c r="D251" t="s">
        <v>94</v>
      </c>
      <c r="E251" t="s">
        <v>187</v>
      </c>
      <c r="F251" t="s">
        <v>492</v>
      </c>
    </row>
    <row r="252" spans="3:6" x14ac:dyDescent="0.25">
      <c r="C252" t="s">
        <v>359</v>
      </c>
      <c r="D252" t="s">
        <v>94</v>
      </c>
      <c r="E252" t="s">
        <v>493</v>
      </c>
      <c r="F252" t="s">
        <v>494</v>
      </c>
    </row>
    <row r="253" spans="3:6" x14ac:dyDescent="0.25">
      <c r="C253" t="s">
        <v>361</v>
      </c>
      <c r="D253" t="s">
        <v>94</v>
      </c>
      <c r="E253" t="s">
        <v>480</v>
      </c>
      <c r="F253" t="s">
        <v>494</v>
      </c>
    </row>
    <row r="254" spans="3:6" x14ac:dyDescent="0.25">
      <c r="C254" t="s">
        <v>192</v>
      </c>
      <c r="D254" t="s">
        <v>94</v>
      </c>
      <c r="E254" t="s">
        <v>495</v>
      </c>
      <c r="F254" t="s">
        <v>494</v>
      </c>
    </row>
    <row r="255" spans="3:6" x14ac:dyDescent="0.25">
      <c r="C255" t="s">
        <v>154</v>
      </c>
      <c r="D255" t="s">
        <v>94</v>
      </c>
      <c r="E255" t="s">
        <v>449</v>
      </c>
      <c r="F255" t="s">
        <v>494</v>
      </c>
    </row>
    <row r="256" spans="3:6" x14ac:dyDescent="0.25">
      <c r="C256" t="s">
        <v>364</v>
      </c>
      <c r="D256" t="s">
        <v>94</v>
      </c>
      <c r="E256" t="s">
        <v>496</v>
      </c>
      <c r="F256" t="s">
        <v>497</v>
      </c>
    </row>
    <row r="257" spans="3:6" x14ac:dyDescent="0.25">
      <c r="C257" t="s">
        <v>366</v>
      </c>
      <c r="D257" t="s">
        <v>94</v>
      </c>
      <c r="E257" t="s">
        <v>324</v>
      </c>
      <c r="F257" t="s">
        <v>498</v>
      </c>
    </row>
    <row r="258" spans="3:6" x14ac:dyDescent="0.25">
      <c r="C258" t="s">
        <v>366</v>
      </c>
      <c r="D258" t="s">
        <v>94</v>
      </c>
      <c r="E258" t="s">
        <v>499</v>
      </c>
      <c r="F258" t="s">
        <v>498</v>
      </c>
    </row>
    <row r="259" spans="3:6" x14ac:dyDescent="0.25">
      <c r="C259" t="s">
        <v>442</v>
      </c>
      <c r="D259" t="s">
        <v>94</v>
      </c>
      <c r="E259" t="s">
        <v>273</v>
      </c>
      <c r="F259" t="s">
        <v>498</v>
      </c>
    </row>
    <row r="260" spans="3:6" x14ac:dyDescent="0.25">
      <c r="C260" t="s">
        <v>369</v>
      </c>
      <c r="D260" t="s">
        <v>94</v>
      </c>
      <c r="E260" t="s">
        <v>480</v>
      </c>
      <c r="F260" t="s">
        <v>500</v>
      </c>
    </row>
    <row r="261" spans="3:6" x14ac:dyDescent="0.25">
      <c r="C261" t="s">
        <v>444</v>
      </c>
      <c r="D261" t="s">
        <v>94</v>
      </c>
      <c r="E261" t="s">
        <v>273</v>
      </c>
      <c r="F261" t="s">
        <v>500</v>
      </c>
    </row>
    <row r="262" spans="3:6" x14ac:dyDescent="0.25">
      <c r="C262" t="s">
        <v>210</v>
      </c>
      <c r="D262" t="s">
        <v>94</v>
      </c>
      <c r="E262" t="s">
        <v>372</v>
      </c>
      <c r="F262" t="s">
        <v>500</v>
      </c>
    </row>
    <row r="263" spans="3:6" x14ac:dyDescent="0.25">
      <c r="C263" t="s">
        <v>373</v>
      </c>
      <c r="D263" t="s">
        <v>94</v>
      </c>
      <c r="E263" t="s">
        <v>501</v>
      </c>
      <c r="F263" t="s">
        <v>502</v>
      </c>
    </row>
    <row r="264" spans="3:6" x14ac:dyDescent="0.25">
      <c r="C264" t="s">
        <v>179</v>
      </c>
      <c r="D264" t="s">
        <v>94</v>
      </c>
      <c r="E264" t="s">
        <v>402</v>
      </c>
      <c r="F264" t="s">
        <v>502</v>
      </c>
    </row>
    <row r="265" spans="3:6" x14ac:dyDescent="0.25">
      <c r="C265" t="s">
        <v>272</v>
      </c>
      <c r="D265" t="s">
        <v>94</v>
      </c>
      <c r="E265" t="s">
        <v>273</v>
      </c>
      <c r="F265" t="s">
        <v>502</v>
      </c>
    </row>
    <row r="266" spans="3:6" x14ac:dyDescent="0.25">
      <c r="C266" t="s">
        <v>377</v>
      </c>
      <c r="D266" t="s">
        <v>94</v>
      </c>
      <c r="E266" t="s">
        <v>503</v>
      </c>
      <c r="F266" t="s">
        <v>502</v>
      </c>
    </row>
    <row r="267" spans="3:6" x14ac:dyDescent="0.25">
      <c r="C267" t="s">
        <v>275</v>
      </c>
      <c r="D267" t="s">
        <v>94</v>
      </c>
      <c r="E267" t="s">
        <v>273</v>
      </c>
      <c r="F267" t="s">
        <v>502</v>
      </c>
    </row>
    <row r="268" spans="3:6" x14ac:dyDescent="0.25">
      <c r="C268" t="s">
        <v>378</v>
      </c>
      <c r="D268" t="s">
        <v>94</v>
      </c>
      <c r="E268" t="s">
        <v>195</v>
      </c>
      <c r="F268" t="s">
        <v>502</v>
      </c>
    </row>
    <row r="269" spans="3:6" x14ac:dyDescent="0.25">
      <c r="C269" t="s">
        <v>380</v>
      </c>
      <c r="D269" t="s">
        <v>94</v>
      </c>
      <c r="E269" t="s">
        <v>504</v>
      </c>
      <c r="F269" t="s">
        <v>502</v>
      </c>
    </row>
    <row r="270" spans="3:6" x14ac:dyDescent="0.25">
      <c r="C270" t="s">
        <v>174</v>
      </c>
      <c r="D270" t="s">
        <v>94</v>
      </c>
      <c r="E270" t="s">
        <v>505</v>
      </c>
      <c r="F270" t="s">
        <v>506</v>
      </c>
    </row>
    <row r="271" spans="3:6" x14ac:dyDescent="0.25">
      <c r="C271" t="s">
        <v>381</v>
      </c>
      <c r="D271" t="s">
        <v>94</v>
      </c>
      <c r="E271" t="s">
        <v>346</v>
      </c>
      <c r="F271" t="s">
        <v>506</v>
      </c>
    </row>
    <row r="272" spans="3:6" x14ac:dyDescent="0.25">
      <c r="C272" t="s">
        <v>411</v>
      </c>
      <c r="D272" t="s">
        <v>94</v>
      </c>
      <c r="E272" t="s">
        <v>273</v>
      </c>
      <c r="F272" t="s">
        <v>506</v>
      </c>
    </row>
    <row r="273" spans="3:6" x14ac:dyDescent="0.25">
      <c r="C273" t="s">
        <v>384</v>
      </c>
      <c r="D273" t="s">
        <v>94</v>
      </c>
      <c r="E273" t="s">
        <v>507</v>
      </c>
      <c r="F273" t="s">
        <v>508</v>
      </c>
    </row>
    <row r="274" spans="3:6" x14ac:dyDescent="0.25">
      <c r="C274" t="s">
        <v>387</v>
      </c>
      <c r="D274" t="s">
        <v>94</v>
      </c>
      <c r="E274" t="s">
        <v>432</v>
      </c>
      <c r="F274" t="s">
        <v>509</v>
      </c>
    </row>
    <row r="275" spans="3:6" x14ac:dyDescent="0.25">
      <c r="C275" t="s">
        <v>390</v>
      </c>
      <c r="D275" t="s">
        <v>94</v>
      </c>
      <c r="E275" t="s">
        <v>510</v>
      </c>
      <c r="F275" t="s">
        <v>509</v>
      </c>
    </row>
    <row r="276" spans="3:6" x14ac:dyDescent="0.25">
      <c r="C276" t="s">
        <v>391</v>
      </c>
      <c r="D276" t="s">
        <v>94</v>
      </c>
      <c r="E276" t="s">
        <v>195</v>
      </c>
      <c r="F276" t="s">
        <v>509</v>
      </c>
    </row>
    <row r="277" spans="3:6" x14ac:dyDescent="0.25">
      <c r="C277" t="s">
        <v>418</v>
      </c>
      <c r="D277" t="s">
        <v>94</v>
      </c>
      <c r="E277" t="s">
        <v>273</v>
      </c>
      <c r="F277" t="s">
        <v>509</v>
      </c>
    </row>
    <row r="278" spans="3:6" x14ac:dyDescent="0.25">
      <c r="C278" t="s">
        <v>393</v>
      </c>
      <c r="D278" t="s">
        <v>94</v>
      </c>
      <c r="E278" t="s">
        <v>195</v>
      </c>
      <c r="F278" t="s">
        <v>509</v>
      </c>
    </row>
    <row r="279" spans="3:6" x14ac:dyDescent="0.25">
      <c r="C279" t="s">
        <v>394</v>
      </c>
      <c r="D279" t="s">
        <v>94</v>
      </c>
      <c r="E279" t="s">
        <v>511</v>
      </c>
      <c r="F279" t="s">
        <v>512</v>
      </c>
    </row>
    <row r="280" spans="3:6" x14ac:dyDescent="0.25">
      <c r="C280" t="s">
        <v>396</v>
      </c>
      <c r="D280" t="s">
        <v>94</v>
      </c>
      <c r="E280" t="s">
        <v>513</v>
      </c>
      <c r="F280" t="s">
        <v>512</v>
      </c>
    </row>
    <row r="281" spans="3:6" x14ac:dyDescent="0.25">
      <c r="C281" t="s">
        <v>514</v>
      </c>
      <c r="D281" t="s">
        <v>94</v>
      </c>
      <c r="E281" t="s">
        <v>273</v>
      </c>
      <c r="F281" t="s">
        <v>512</v>
      </c>
    </row>
    <row r="282" spans="3:6" x14ac:dyDescent="0.25">
      <c r="C282" t="s">
        <v>399</v>
      </c>
      <c r="D282" t="s">
        <v>94</v>
      </c>
      <c r="E282" t="s">
        <v>515</v>
      </c>
      <c r="F282" t="s">
        <v>512</v>
      </c>
    </row>
    <row r="283" spans="3:6" x14ac:dyDescent="0.25">
      <c r="C283" t="s">
        <v>401</v>
      </c>
      <c r="D283" t="s">
        <v>94</v>
      </c>
      <c r="E283" t="s">
        <v>495</v>
      </c>
      <c r="F283" t="s">
        <v>512</v>
      </c>
    </row>
    <row r="284" spans="3:6" x14ac:dyDescent="0.25">
      <c r="C284" t="s">
        <v>221</v>
      </c>
      <c r="D284" t="s">
        <v>94</v>
      </c>
      <c r="E284" t="s">
        <v>516</v>
      </c>
      <c r="F284" t="s">
        <v>517</v>
      </c>
    </row>
    <row r="285" spans="3:6" x14ac:dyDescent="0.25">
      <c r="C285" t="s">
        <v>404</v>
      </c>
      <c r="D285" t="s">
        <v>94</v>
      </c>
      <c r="E285" t="s">
        <v>287</v>
      </c>
      <c r="F285" t="s">
        <v>517</v>
      </c>
    </row>
    <row r="286" spans="3:6" x14ac:dyDescent="0.25">
      <c r="C286" t="s">
        <v>406</v>
      </c>
      <c r="D286" t="s">
        <v>94</v>
      </c>
      <c r="E286" t="s">
        <v>479</v>
      </c>
      <c r="F286" t="s">
        <v>518</v>
      </c>
    </row>
    <row r="287" spans="3:6" x14ac:dyDescent="0.25">
      <c r="C287" t="s">
        <v>407</v>
      </c>
      <c r="D287" t="s">
        <v>94</v>
      </c>
      <c r="E287" t="s">
        <v>513</v>
      </c>
      <c r="F287" t="s">
        <v>519</v>
      </c>
    </row>
    <row r="288" spans="3:6" x14ac:dyDescent="0.25">
      <c r="C288" t="s">
        <v>410</v>
      </c>
      <c r="D288" t="s">
        <v>94</v>
      </c>
      <c r="E288" t="s">
        <v>437</v>
      </c>
      <c r="F288" t="s">
        <v>519</v>
      </c>
    </row>
    <row r="289" spans="3:6" x14ac:dyDescent="0.25">
      <c r="C289" t="s">
        <v>176</v>
      </c>
      <c r="D289" t="s">
        <v>94</v>
      </c>
      <c r="E289" t="s">
        <v>303</v>
      </c>
      <c r="F289" t="s">
        <v>520</v>
      </c>
    </row>
    <row r="290" spans="3:6" x14ac:dyDescent="0.25">
      <c r="C290" t="s">
        <v>413</v>
      </c>
      <c r="D290" t="s">
        <v>94</v>
      </c>
      <c r="E290" t="s">
        <v>195</v>
      </c>
      <c r="F290" t="s">
        <v>520</v>
      </c>
    </row>
    <row r="291" spans="3:6" x14ac:dyDescent="0.25">
      <c r="C291" t="s">
        <v>315</v>
      </c>
      <c r="D291" t="s">
        <v>94</v>
      </c>
      <c r="E291" t="s">
        <v>207</v>
      </c>
      <c r="F291" t="s">
        <v>520</v>
      </c>
    </row>
    <row r="292" spans="3:6" x14ac:dyDescent="0.25">
      <c r="C292" t="s">
        <v>415</v>
      </c>
      <c r="D292" t="s">
        <v>94</v>
      </c>
      <c r="E292" t="s">
        <v>521</v>
      </c>
      <c r="F292" t="s">
        <v>522</v>
      </c>
    </row>
    <row r="293" spans="3:6" x14ac:dyDescent="0.25">
      <c r="C293" t="s">
        <v>420</v>
      </c>
      <c r="D293" t="s">
        <v>94</v>
      </c>
      <c r="E293" t="s">
        <v>523</v>
      </c>
      <c r="F293" t="s">
        <v>524</v>
      </c>
    </row>
    <row r="294" spans="3:6" x14ac:dyDescent="0.25">
      <c r="C294" t="s">
        <v>421</v>
      </c>
      <c r="D294" t="s">
        <v>94</v>
      </c>
      <c r="E294" t="s">
        <v>372</v>
      </c>
      <c r="F294" t="s">
        <v>524</v>
      </c>
    </row>
    <row r="295" spans="3:6" x14ac:dyDescent="0.25">
      <c r="C295" t="s">
        <v>423</v>
      </c>
      <c r="D295" t="s">
        <v>94</v>
      </c>
      <c r="E295" t="s">
        <v>437</v>
      </c>
      <c r="F295" t="s">
        <v>524</v>
      </c>
    </row>
    <row r="296" spans="3:6" x14ac:dyDescent="0.25">
      <c r="C296" t="s">
        <v>424</v>
      </c>
      <c r="D296" t="s">
        <v>94</v>
      </c>
      <c r="E296" t="s">
        <v>525</v>
      </c>
      <c r="F296" t="s">
        <v>524</v>
      </c>
    </row>
    <row r="297" spans="3:6" x14ac:dyDescent="0.25">
      <c r="C297" t="s">
        <v>427</v>
      </c>
      <c r="D297" t="s">
        <v>94</v>
      </c>
      <c r="E297" t="s">
        <v>309</v>
      </c>
      <c r="F297" t="s">
        <v>526</v>
      </c>
    </row>
    <row r="298" spans="3:6" x14ac:dyDescent="0.25">
      <c r="C298" t="s">
        <v>291</v>
      </c>
      <c r="D298" t="s">
        <v>94</v>
      </c>
      <c r="E298" t="s">
        <v>527</v>
      </c>
      <c r="F298" t="s">
        <v>528</v>
      </c>
    </row>
    <row r="299" spans="3:6" x14ac:dyDescent="0.25">
      <c r="C299" t="s">
        <v>276</v>
      </c>
      <c r="D299" t="s">
        <v>94</v>
      </c>
      <c r="E299" t="s">
        <v>195</v>
      </c>
      <c r="F299" t="s">
        <v>529</v>
      </c>
    </row>
    <row r="300" spans="3:6" x14ac:dyDescent="0.25">
      <c r="C300" t="s">
        <v>431</v>
      </c>
      <c r="D300" t="s">
        <v>94</v>
      </c>
      <c r="E300" t="s">
        <v>530</v>
      </c>
      <c r="F300" t="s">
        <v>529</v>
      </c>
    </row>
    <row r="301" spans="3:6" x14ac:dyDescent="0.25">
      <c r="C301" t="s">
        <v>433</v>
      </c>
      <c r="D301" t="s">
        <v>94</v>
      </c>
      <c r="E301" t="s">
        <v>422</v>
      </c>
      <c r="F301" t="s">
        <v>529</v>
      </c>
    </row>
    <row r="302" spans="3:6" x14ac:dyDescent="0.25">
      <c r="C302" t="s">
        <v>156</v>
      </c>
      <c r="D302" t="s">
        <v>94</v>
      </c>
      <c r="E302" t="s">
        <v>491</v>
      </c>
      <c r="F302" t="s">
        <v>529</v>
      </c>
    </row>
    <row r="303" spans="3:6" x14ac:dyDescent="0.25">
      <c r="C303" t="s">
        <v>172</v>
      </c>
      <c r="D303" t="s">
        <v>94</v>
      </c>
      <c r="E303" t="s">
        <v>531</v>
      </c>
      <c r="F303" t="s">
        <v>532</v>
      </c>
    </row>
    <row r="304" spans="3:6" x14ac:dyDescent="0.25">
      <c r="C304" t="s">
        <v>164</v>
      </c>
      <c r="D304" t="s">
        <v>94</v>
      </c>
      <c r="E304" t="s">
        <v>321</v>
      </c>
      <c r="F304" t="s">
        <v>532</v>
      </c>
    </row>
    <row r="305" spans="3:6" x14ac:dyDescent="0.25">
      <c r="C305" t="s">
        <v>159</v>
      </c>
      <c r="D305" t="s">
        <v>94</v>
      </c>
      <c r="E305" t="s">
        <v>298</v>
      </c>
      <c r="F305" t="s">
        <v>532</v>
      </c>
    </row>
    <row r="306" spans="3:6" x14ac:dyDescent="0.25">
      <c r="C306" t="s">
        <v>533</v>
      </c>
      <c r="D306" t="s">
        <v>94</v>
      </c>
      <c r="E306" t="s">
        <v>534</v>
      </c>
      <c r="F306" t="s">
        <v>535</v>
      </c>
    </row>
    <row r="307" spans="3:6" x14ac:dyDescent="0.25">
      <c r="C307" t="s">
        <v>438</v>
      </c>
      <c r="D307" t="s">
        <v>94</v>
      </c>
      <c r="E307" t="s">
        <v>521</v>
      </c>
      <c r="F307" t="s">
        <v>535</v>
      </c>
    </row>
    <row r="308" spans="3:6" x14ac:dyDescent="0.25">
      <c r="C308" t="s">
        <v>189</v>
      </c>
      <c r="D308" t="s">
        <v>94</v>
      </c>
      <c r="E308" t="s">
        <v>485</v>
      </c>
      <c r="F308" t="s">
        <v>535</v>
      </c>
    </row>
    <row r="309" spans="3:6" x14ac:dyDescent="0.25">
      <c r="C309" t="s">
        <v>224</v>
      </c>
      <c r="D309" t="s">
        <v>94</v>
      </c>
      <c r="E309" t="s">
        <v>513</v>
      </c>
      <c r="F309" t="s">
        <v>536</v>
      </c>
    </row>
    <row r="310" spans="3:6" x14ac:dyDescent="0.25">
      <c r="C310" t="s">
        <v>174</v>
      </c>
      <c r="D310" t="s">
        <v>94</v>
      </c>
      <c r="E310" t="s">
        <v>195</v>
      </c>
      <c r="F310" t="s">
        <v>537</v>
      </c>
    </row>
    <row r="311" spans="3:6" x14ac:dyDescent="0.25">
      <c r="C311" t="s">
        <v>448</v>
      </c>
      <c r="D311" t="s">
        <v>94</v>
      </c>
      <c r="E311" t="s">
        <v>525</v>
      </c>
      <c r="F311" t="s">
        <v>538</v>
      </c>
    </row>
    <row r="312" spans="3:6" x14ac:dyDescent="0.25">
      <c r="C312" t="s">
        <v>450</v>
      </c>
      <c r="D312" t="s">
        <v>94</v>
      </c>
      <c r="E312" t="s">
        <v>539</v>
      </c>
      <c r="F312" t="s">
        <v>540</v>
      </c>
    </row>
    <row r="313" spans="3:6" x14ac:dyDescent="0.25">
      <c r="C313" t="s">
        <v>162</v>
      </c>
      <c r="D313" t="s">
        <v>94</v>
      </c>
      <c r="E313" t="s">
        <v>425</v>
      </c>
      <c r="F313" t="s">
        <v>540</v>
      </c>
    </row>
    <row r="314" spans="3:6" x14ac:dyDescent="0.25">
      <c r="C314" t="s">
        <v>279</v>
      </c>
      <c r="D314" t="s">
        <v>94</v>
      </c>
      <c r="E314" t="s">
        <v>207</v>
      </c>
      <c r="F314" t="s">
        <v>541</v>
      </c>
    </row>
    <row r="315" spans="3:6" x14ac:dyDescent="0.25">
      <c r="C315" t="s">
        <v>282</v>
      </c>
      <c r="D315" t="s">
        <v>94</v>
      </c>
      <c r="E315" t="s">
        <v>542</v>
      </c>
      <c r="F315" t="s">
        <v>543</v>
      </c>
    </row>
    <row r="316" spans="3:6" x14ac:dyDescent="0.25">
      <c r="C316" t="s">
        <v>284</v>
      </c>
      <c r="D316" t="s">
        <v>94</v>
      </c>
      <c r="E316" t="s">
        <v>195</v>
      </c>
      <c r="F316" t="s">
        <v>544</v>
      </c>
    </row>
    <row r="317" spans="3:6" x14ac:dyDescent="0.25">
      <c r="C317" t="s">
        <v>286</v>
      </c>
      <c r="D317" t="s">
        <v>94</v>
      </c>
      <c r="E317" t="s">
        <v>309</v>
      </c>
      <c r="F317" t="s">
        <v>545</v>
      </c>
    </row>
    <row r="318" spans="3:6" x14ac:dyDescent="0.25">
      <c r="C318" t="s">
        <v>289</v>
      </c>
      <c r="D318" t="s">
        <v>94</v>
      </c>
      <c r="E318" t="s">
        <v>324</v>
      </c>
      <c r="F318" t="s">
        <v>546</v>
      </c>
    </row>
    <row r="319" spans="3:6" x14ac:dyDescent="0.25">
      <c r="C319" t="s">
        <v>291</v>
      </c>
      <c r="D319" t="s">
        <v>94</v>
      </c>
      <c r="E319" t="s">
        <v>195</v>
      </c>
      <c r="F319" t="s">
        <v>547</v>
      </c>
    </row>
    <row r="320" spans="3:6" x14ac:dyDescent="0.25">
      <c r="C320" t="s">
        <v>294</v>
      </c>
      <c r="D320" t="s">
        <v>94</v>
      </c>
      <c r="E320" t="s">
        <v>287</v>
      </c>
      <c r="F320" t="s">
        <v>548</v>
      </c>
    </row>
    <row r="321" spans="3:6" x14ac:dyDescent="0.25">
      <c r="C321" t="s">
        <v>297</v>
      </c>
      <c r="D321" t="s">
        <v>94</v>
      </c>
      <c r="E321" t="s">
        <v>493</v>
      </c>
      <c r="F321" t="s">
        <v>549</v>
      </c>
    </row>
    <row r="322" spans="3:6" x14ac:dyDescent="0.25">
      <c r="C322" t="s">
        <v>300</v>
      </c>
      <c r="D322" t="s">
        <v>94</v>
      </c>
      <c r="E322" t="s">
        <v>491</v>
      </c>
      <c r="F322" t="s">
        <v>549</v>
      </c>
    </row>
    <row r="323" spans="3:6" x14ac:dyDescent="0.25">
      <c r="C323" t="s">
        <v>302</v>
      </c>
      <c r="D323" t="s">
        <v>94</v>
      </c>
      <c r="E323" t="s">
        <v>499</v>
      </c>
      <c r="F323" t="s">
        <v>550</v>
      </c>
    </row>
    <row r="324" spans="3:6" x14ac:dyDescent="0.25">
      <c r="C324" t="s">
        <v>305</v>
      </c>
      <c r="D324" t="s">
        <v>94</v>
      </c>
      <c r="E324" t="s">
        <v>432</v>
      </c>
      <c r="F324" t="s">
        <v>551</v>
      </c>
    </row>
    <row r="325" spans="3:6" x14ac:dyDescent="0.25">
      <c r="C325" t="s">
        <v>307</v>
      </c>
      <c r="D325" t="s">
        <v>94</v>
      </c>
      <c r="E325" t="s">
        <v>298</v>
      </c>
      <c r="F325" t="s">
        <v>551</v>
      </c>
    </row>
    <row r="326" spans="3:6" x14ac:dyDescent="0.25">
      <c r="C326" t="s">
        <v>308</v>
      </c>
      <c r="D326" t="s">
        <v>94</v>
      </c>
      <c r="E326" t="s">
        <v>368</v>
      </c>
      <c r="F326" t="s">
        <v>552</v>
      </c>
    </row>
    <row r="327" spans="3:6" x14ac:dyDescent="0.25">
      <c r="C327" t="s">
        <v>311</v>
      </c>
      <c r="D327" t="s">
        <v>94</v>
      </c>
      <c r="E327" t="s">
        <v>553</v>
      </c>
      <c r="F327" t="s">
        <v>552</v>
      </c>
    </row>
    <row r="328" spans="3:6" x14ac:dyDescent="0.25">
      <c r="C328" t="s">
        <v>312</v>
      </c>
      <c r="D328" t="s">
        <v>94</v>
      </c>
      <c r="E328" t="s">
        <v>326</v>
      </c>
      <c r="F328" t="s">
        <v>554</v>
      </c>
    </row>
    <row r="329" spans="3:6" x14ac:dyDescent="0.25">
      <c r="C329" t="s">
        <v>318</v>
      </c>
      <c r="D329" t="s">
        <v>94</v>
      </c>
      <c r="E329" t="s">
        <v>555</v>
      </c>
      <c r="F329" t="s">
        <v>556</v>
      </c>
    </row>
    <row r="330" spans="3:6" x14ac:dyDescent="0.25">
      <c r="C330" t="s">
        <v>256</v>
      </c>
      <c r="D330" t="s">
        <v>94</v>
      </c>
      <c r="E330" t="s">
        <v>557</v>
      </c>
      <c r="F330" t="s">
        <v>556</v>
      </c>
    </row>
    <row r="331" spans="3:6" x14ac:dyDescent="0.25">
      <c r="C331" t="s">
        <v>234</v>
      </c>
      <c r="D331" t="s">
        <v>94</v>
      </c>
      <c r="E331" t="s">
        <v>163</v>
      </c>
      <c r="F331" t="s">
        <v>556</v>
      </c>
    </row>
    <row r="332" spans="3:6" x14ac:dyDescent="0.25">
      <c r="C332" t="s">
        <v>186</v>
      </c>
      <c r="D332" t="s">
        <v>94</v>
      </c>
      <c r="E332" t="s">
        <v>321</v>
      </c>
      <c r="F332" t="s">
        <v>556</v>
      </c>
    </row>
    <row r="333" spans="3:6" x14ac:dyDescent="0.25">
      <c r="C333" t="s">
        <v>323</v>
      </c>
      <c r="D333" t="s">
        <v>94</v>
      </c>
      <c r="E333" t="s">
        <v>513</v>
      </c>
      <c r="F333" t="s">
        <v>558</v>
      </c>
    </row>
    <row r="334" spans="3:6" x14ac:dyDescent="0.25">
      <c r="C334" t="s">
        <v>325</v>
      </c>
      <c r="D334" t="s">
        <v>94</v>
      </c>
      <c r="E334" t="s">
        <v>301</v>
      </c>
      <c r="F334" t="s">
        <v>558</v>
      </c>
    </row>
    <row r="335" spans="3:6" x14ac:dyDescent="0.25">
      <c r="C335" t="s">
        <v>327</v>
      </c>
      <c r="D335" t="s">
        <v>94</v>
      </c>
      <c r="E335" t="s">
        <v>437</v>
      </c>
      <c r="F335" t="s">
        <v>559</v>
      </c>
    </row>
    <row r="336" spans="3:6" x14ac:dyDescent="0.25">
      <c r="C336" t="s">
        <v>260</v>
      </c>
      <c r="D336" t="s">
        <v>94</v>
      </c>
      <c r="E336" t="s">
        <v>324</v>
      </c>
      <c r="F336" t="s">
        <v>559</v>
      </c>
    </row>
    <row r="337" spans="3:6" x14ac:dyDescent="0.25">
      <c r="C337" t="s">
        <v>262</v>
      </c>
      <c r="D337" t="s">
        <v>94</v>
      </c>
      <c r="E337" t="s">
        <v>408</v>
      </c>
      <c r="F337" t="s">
        <v>560</v>
      </c>
    </row>
    <row r="338" spans="3:6" x14ac:dyDescent="0.25">
      <c r="C338" t="s">
        <v>264</v>
      </c>
      <c r="D338" t="s">
        <v>94</v>
      </c>
      <c r="E338" t="s">
        <v>561</v>
      </c>
      <c r="F338" t="s">
        <v>560</v>
      </c>
    </row>
    <row r="339" spans="3:6" x14ac:dyDescent="0.25">
      <c r="C339" t="s">
        <v>124</v>
      </c>
      <c r="D339" t="s">
        <v>94</v>
      </c>
      <c r="E339" t="s">
        <v>298</v>
      </c>
      <c r="F339" t="s">
        <v>562</v>
      </c>
    </row>
    <row r="340" spans="3:6" x14ac:dyDescent="0.25">
      <c r="C340" t="s">
        <v>265</v>
      </c>
      <c r="D340" t="s">
        <v>94</v>
      </c>
      <c r="E340" t="s">
        <v>504</v>
      </c>
      <c r="F340" t="s">
        <v>562</v>
      </c>
    </row>
    <row r="341" spans="3:6" x14ac:dyDescent="0.25">
      <c r="C341" t="s">
        <v>333</v>
      </c>
      <c r="D341" t="s">
        <v>94</v>
      </c>
      <c r="E341" t="s">
        <v>408</v>
      </c>
      <c r="F341" t="s">
        <v>563</v>
      </c>
    </row>
    <row r="342" spans="3:6" x14ac:dyDescent="0.25">
      <c r="C342" t="s">
        <v>268</v>
      </c>
      <c r="D342" t="s">
        <v>94</v>
      </c>
      <c r="E342" t="s">
        <v>195</v>
      </c>
      <c r="F342" t="s">
        <v>563</v>
      </c>
    </row>
    <row r="343" spans="3:6" x14ac:dyDescent="0.25">
      <c r="C343" t="s">
        <v>271</v>
      </c>
      <c r="D343" t="s">
        <v>94</v>
      </c>
      <c r="E343" t="s">
        <v>195</v>
      </c>
      <c r="F343" t="s">
        <v>563</v>
      </c>
    </row>
    <row r="344" spans="3:6" x14ac:dyDescent="0.25">
      <c r="C344" t="s">
        <v>337</v>
      </c>
      <c r="D344" t="s">
        <v>94</v>
      </c>
      <c r="E344" t="s">
        <v>195</v>
      </c>
      <c r="F344" t="s">
        <v>564</v>
      </c>
    </row>
    <row r="345" spans="3:6" x14ac:dyDescent="0.25">
      <c r="C345" t="s">
        <v>339</v>
      </c>
      <c r="D345" t="s">
        <v>94</v>
      </c>
      <c r="E345" t="s">
        <v>326</v>
      </c>
      <c r="F345" t="s">
        <v>564</v>
      </c>
    </row>
    <row r="346" spans="3:6" x14ac:dyDescent="0.25">
      <c r="C346" t="s">
        <v>340</v>
      </c>
      <c r="D346" t="s">
        <v>94</v>
      </c>
      <c r="E346" t="s">
        <v>195</v>
      </c>
      <c r="F346" t="s">
        <v>565</v>
      </c>
    </row>
    <row r="347" spans="3:6" x14ac:dyDescent="0.25">
      <c r="C347" t="s">
        <v>342</v>
      </c>
      <c r="D347" t="s">
        <v>94</v>
      </c>
      <c r="E347" t="s">
        <v>187</v>
      </c>
      <c r="F347" t="s">
        <v>566</v>
      </c>
    </row>
    <row r="348" spans="3:6" x14ac:dyDescent="0.25">
      <c r="C348" t="s">
        <v>181</v>
      </c>
      <c r="D348" t="s">
        <v>94</v>
      </c>
      <c r="E348" t="s">
        <v>382</v>
      </c>
      <c r="F348" t="s">
        <v>567</v>
      </c>
    </row>
    <row r="349" spans="3:6" x14ac:dyDescent="0.25">
      <c r="C349" t="s">
        <v>167</v>
      </c>
      <c r="D349" t="s">
        <v>94</v>
      </c>
      <c r="E349" t="s">
        <v>449</v>
      </c>
      <c r="F349" t="s">
        <v>568</v>
      </c>
    </row>
    <row r="350" spans="3:6" x14ac:dyDescent="0.25">
      <c r="C350" t="s">
        <v>170</v>
      </c>
      <c r="D350" t="s">
        <v>94</v>
      </c>
      <c r="E350" t="s">
        <v>569</v>
      </c>
      <c r="F350" t="s">
        <v>568</v>
      </c>
    </row>
    <row r="351" spans="3:6" x14ac:dyDescent="0.25">
      <c r="C351" t="s">
        <v>349</v>
      </c>
      <c r="D351" t="s">
        <v>94</v>
      </c>
      <c r="E351" t="s">
        <v>476</v>
      </c>
      <c r="F351" t="s">
        <v>568</v>
      </c>
    </row>
    <row r="352" spans="3:6" x14ac:dyDescent="0.25">
      <c r="C352" t="s">
        <v>351</v>
      </c>
      <c r="D352" t="s">
        <v>94</v>
      </c>
      <c r="E352" t="s">
        <v>499</v>
      </c>
      <c r="F352" t="s">
        <v>570</v>
      </c>
    </row>
    <row r="353" spans="3:6" x14ac:dyDescent="0.25">
      <c r="C353" t="s">
        <v>353</v>
      </c>
      <c r="D353" t="s">
        <v>94</v>
      </c>
      <c r="E353" t="s">
        <v>326</v>
      </c>
      <c r="F353" t="s">
        <v>571</v>
      </c>
    </row>
    <row r="354" spans="3:6" x14ac:dyDescent="0.25">
      <c r="C354" t="s">
        <v>355</v>
      </c>
      <c r="D354" t="s">
        <v>94</v>
      </c>
      <c r="E354" t="s">
        <v>572</v>
      </c>
      <c r="F354" t="s">
        <v>571</v>
      </c>
    </row>
    <row r="355" spans="3:6" x14ac:dyDescent="0.25">
      <c r="C355" t="s">
        <v>356</v>
      </c>
      <c r="D355" t="s">
        <v>94</v>
      </c>
      <c r="E355" t="s">
        <v>499</v>
      </c>
      <c r="F355" t="s">
        <v>573</v>
      </c>
    </row>
    <row r="356" spans="3:6" x14ac:dyDescent="0.25">
      <c r="C356" t="s">
        <v>358</v>
      </c>
      <c r="D356" t="s">
        <v>94</v>
      </c>
      <c r="E356" t="s">
        <v>269</v>
      </c>
      <c r="F356" t="s">
        <v>573</v>
      </c>
    </row>
    <row r="357" spans="3:6" x14ac:dyDescent="0.25">
      <c r="C357" t="s">
        <v>359</v>
      </c>
      <c r="D357" t="s">
        <v>94</v>
      </c>
      <c r="E357" t="s">
        <v>298</v>
      </c>
      <c r="F357" t="s">
        <v>574</v>
      </c>
    </row>
    <row r="358" spans="3:6" x14ac:dyDescent="0.25">
      <c r="C358" t="s">
        <v>361</v>
      </c>
      <c r="D358" t="s">
        <v>94</v>
      </c>
      <c r="E358" t="s">
        <v>298</v>
      </c>
      <c r="F358" t="s">
        <v>574</v>
      </c>
    </row>
    <row r="359" spans="3:6" x14ac:dyDescent="0.25">
      <c r="C359" t="s">
        <v>192</v>
      </c>
      <c r="D359" t="s">
        <v>94</v>
      </c>
      <c r="E359" t="s">
        <v>515</v>
      </c>
      <c r="F359" t="s">
        <v>574</v>
      </c>
    </row>
    <row r="360" spans="3:6" x14ac:dyDescent="0.25">
      <c r="C360" t="s">
        <v>154</v>
      </c>
      <c r="D360" t="s">
        <v>94</v>
      </c>
      <c r="E360" t="s">
        <v>575</v>
      </c>
      <c r="F360" t="s">
        <v>574</v>
      </c>
    </row>
    <row r="361" spans="3:6" x14ac:dyDescent="0.25">
      <c r="C361" t="s">
        <v>364</v>
      </c>
      <c r="D361" t="s">
        <v>94</v>
      </c>
      <c r="E361" t="s">
        <v>292</v>
      </c>
      <c r="F361" t="s">
        <v>576</v>
      </c>
    </row>
    <row r="362" spans="3:6" x14ac:dyDescent="0.25">
      <c r="C362" t="s">
        <v>366</v>
      </c>
      <c r="D362" t="s">
        <v>94</v>
      </c>
      <c r="E362" t="s">
        <v>324</v>
      </c>
      <c r="F362" t="s">
        <v>577</v>
      </c>
    </row>
    <row r="363" spans="3:6" x14ac:dyDescent="0.25">
      <c r="C363" t="s">
        <v>366</v>
      </c>
      <c r="D363" t="s">
        <v>94</v>
      </c>
      <c r="E363" t="s">
        <v>388</v>
      </c>
      <c r="F363" t="s">
        <v>577</v>
      </c>
    </row>
    <row r="364" spans="3:6" x14ac:dyDescent="0.25">
      <c r="C364" t="s">
        <v>369</v>
      </c>
      <c r="D364" t="s">
        <v>94</v>
      </c>
      <c r="E364" t="s">
        <v>531</v>
      </c>
      <c r="F364" t="s">
        <v>578</v>
      </c>
    </row>
    <row r="365" spans="3:6" x14ac:dyDescent="0.25">
      <c r="C365" t="s">
        <v>210</v>
      </c>
      <c r="D365" t="s">
        <v>94</v>
      </c>
      <c r="E365" t="s">
        <v>287</v>
      </c>
      <c r="F365" t="s">
        <v>578</v>
      </c>
    </row>
    <row r="366" spans="3:6" x14ac:dyDescent="0.25">
      <c r="C366" t="s">
        <v>256</v>
      </c>
      <c r="D366" t="s">
        <v>94</v>
      </c>
      <c r="E366" t="s">
        <v>177</v>
      </c>
      <c r="F366" t="s">
        <v>578</v>
      </c>
    </row>
    <row r="367" spans="3:6" x14ac:dyDescent="0.25">
      <c r="C367" t="s">
        <v>234</v>
      </c>
      <c r="D367" t="s">
        <v>94</v>
      </c>
      <c r="E367" t="s">
        <v>579</v>
      </c>
      <c r="F367" t="s">
        <v>580</v>
      </c>
    </row>
    <row r="368" spans="3:6" x14ac:dyDescent="0.25">
      <c r="C368" t="s">
        <v>373</v>
      </c>
      <c r="D368" t="s">
        <v>94</v>
      </c>
      <c r="E368" t="s">
        <v>376</v>
      </c>
      <c r="F368" t="s">
        <v>580</v>
      </c>
    </row>
    <row r="369" spans="3:6" x14ac:dyDescent="0.25">
      <c r="C369" t="s">
        <v>377</v>
      </c>
      <c r="D369" t="s">
        <v>94</v>
      </c>
      <c r="E369" t="s">
        <v>313</v>
      </c>
      <c r="F369" t="s">
        <v>580</v>
      </c>
    </row>
    <row r="370" spans="3:6" x14ac:dyDescent="0.25">
      <c r="C370" t="s">
        <v>179</v>
      </c>
      <c r="D370" t="s">
        <v>94</v>
      </c>
      <c r="E370" t="s">
        <v>581</v>
      </c>
      <c r="F370" t="s">
        <v>580</v>
      </c>
    </row>
    <row r="371" spans="3:6" x14ac:dyDescent="0.25">
      <c r="C371" t="s">
        <v>378</v>
      </c>
      <c r="D371" t="s">
        <v>94</v>
      </c>
      <c r="E371" t="s">
        <v>195</v>
      </c>
      <c r="F371" t="s">
        <v>580</v>
      </c>
    </row>
    <row r="372" spans="3:6" x14ac:dyDescent="0.25">
      <c r="C372" t="s">
        <v>380</v>
      </c>
      <c r="D372" t="s">
        <v>94</v>
      </c>
      <c r="E372" t="s">
        <v>507</v>
      </c>
      <c r="F372" t="s">
        <v>580</v>
      </c>
    </row>
    <row r="373" spans="3:6" x14ac:dyDescent="0.25">
      <c r="C373" t="s">
        <v>381</v>
      </c>
      <c r="D373" t="s">
        <v>94</v>
      </c>
      <c r="E373" t="s">
        <v>487</v>
      </c>
      <c r="F373" t="s">
        <v>582</v>
      </c>
    </row>
    <row r="374" spans="3:6" x14ac:dyDescent="0.25">
      <c r="C374" t="s">
        <v>384</v>
      </c>
      <c r="D374" t="s">
        <v>94</v>
      </c>
      <c r="E374" t="s">
        <v>435</v>
      </c>
      <c r="F374" t="s">
        <v>583</v>
      </c>
    </row>
    <row r="375" spans="3:6" x14ac:dyDescent="0.25">
      <c r="C375" t="s">
        <v>386</v>
      </c>
      <c r="D375" t="s">
        <v>94</v>
      </c>
      <c r="E375" t="s">
        <v>195</v>
      </c>
      <c r="F375" t="s">
        <v>583</v>
      </c>
    </row>
    <row r="376" spans="3:6" x14ac:dyDescent="0.25">
      <c r="C376" t="s">
        <v>387</v>
      </c>
      <c r="D376" t="s">
        <v>94</v>
      </c>
      <c r="E376" t="s">
        <v>584</v>
      </c>
      <c r="F376" t="s">
        <v>585</v>
      </c>
    </row>
    <row r="377" spans="3:6" x14ac:dyDescent="0.25">
      <c r="C377" t="s">
        <v>390</v>
      </c>
      <c r="D377" t="s">
        <v>94</v>
      </c>
      <c r="E377" t="s">
        <v>388</v>
      </c>
      <c r="F377" t="s">
        <v>585</v>
      </c>
    </row>
    <row r="378" spans="3:6" x14ac:dyDescent="0.25">
      <c r="C378" t="s">
        <v>391</v>
      </c>
      <c r="D378" t="s">
        <v>94</v>
      </c>
      <c r="E378" t="s">
        <v>368</v>
      </c>
      <c r="F378" t="s">
        <v>585</v>
      </c>
    </row>
    <row r="379" spans="3:6" x14ac:dyDescent="0.25">
      <c r="C379" t="s">
        <v>393</v>
      </c>
      <c r="D379" t="s">
        <v>94</v>
      </c>
      <c r="E379" t="s">
        <v>586</v>
      </c>
      <c r="F379" t="s">
        <v>587</v>
      </c>
    </row>
    <row r="380" spans="3:6" x14ac:dyDescent="0.25">
      <c r="C380" t="s">
        <v>394</v>
      </c>
      <c r="D380" t="s">
        <v>94</v>
      </c>
      <c r="E380" t="s">
        <v>195</v>
      </c>
      <c r="F380" t="s">
        <v>587</v>
      </c>
    </row>
    <row r="381" spans="3:6" x14ac:dyDescent="0.25">
      <c r="C381" t="s">
        <v>396</v>
      </c>
      <c r="D381" t="s">
        <v>94</v>
      </c>
      <c r="E381" t="s">
        <v>287</v>
      </c>
      <c r="F381" t="s">
        <v>587</v>
      </c>
    </row>
    <row r="382" spans="3:6" x14ac:dyDescent="0.25">
      <c r="C382" t="s">
        <v>399</v>
      </c>
      <c r="D382" t="s">
        <v>94</v>
      </c>
      <c r="E382" t="s">
        <v>588</v>
      </c>
      <c r="F382" t="s">
        <v>587</v>
      </c>
    </row>
    <row r="383" spans="3:6" x14ac:dyDescent="0.25">
      <c r="C383" t="s">
        <v>401</v>
      </c>
      <c r="D383" t="s">
        <v>94</v>
      </c>
      <c r="E383" t="s">
        <v>589</v>
      </c>
      <c r="F383" t="s">
        <v>590</v>
      </c>
    </row>
    <row r="384" spans="3:6" x14ac:dyDescent="0.25">
      <c r="C384" t="s">
        <v>264</v>
      </c>
      <c r="D384" t="s">
        <v>94</v>
      </c>
      <c r="E384" t="s">
        <v>591</v>
      </c>
      <c r="F384" t="s">
        <v>590</v>
      </c>
    </row>
    <row r="385" spans="3:6" x14ac:dyDescent="0.25">
      <c r="C385" t="s">
        <v>221</v>
      </c>
      <c r="D385" t="s">
        <v>94</v>
      </c>
      <c r="E385" t="s">
        <v>326</v>
      </c>
      <c r="F385" t="s">
        <v>592</v>
      </c>
    </row>
    <row r="386" spans="3:6" x14ac:dyDescent="0.25">
      <c r="C386" t="s">
        <v>404</v>
      </c>
      <c r="D386" t="s">
        <v>94</v>
      </c>
      <c r="E386" t="s">
        <v>557</v>
      </c>
      <c r="F386" t="s">
        <v>592</v>
      </c>
    </row>
    <row r="387" spans="3:6" x14ac:dyDescent="0.25">
      <c r="C387" t="s">
        <v>406</v>
      </c>
      <c r="D387" t="s">
        <v>94</v>
      </c>
      <c r="E387" t="s">
        <v>437</v>
      </c>
      <c r="F387" t="s">
        <v>592</v>
      </c>
    </row>
    <row r="388" spans="3:6" x14ac:dyDescent="0.25">
      <c r="C388" t="s">
        <v>407</v>
      </c>
      <c r="D388" t="s">
        <v>94</v>
      </c>
      <c r="E388" t="s">
        <v>432</v>
      </c>
      <c r="F388" t="s">
        <v>593</v>
      </c>
    </row>
    <row r="389" spans="3:6" x14ac:dyDescent="0.25">
      <c r="C389" t="s">
        <v>410</v>
      </c>
      <c r="D389" t="s">
        <v>94</v>
      </c>
      <c r="E389" t="s">
        <v>513</v>
      </c>
      <c r="F389" t="s">
        <v>593</v>
      </c>
    </row>
    <row r="390" spans="3:6" x14ac:dyDescent="0.25">
      <c r="C390" t="s">
        <v>176</v>
      </c>
      <c r="D390" t="s">
        <v>94</v>
      </c>
      <c r="E390" t="s">
        <v>513</v>
      </c>
      <c r="F390" t="s">
        <v>594</v>
      </c>
    </row>
    <row r="391" spans="3:6" x14ac:dyDescent="0.25">
      <c r="C391" t="s">
        <v>413</v>
      </c>
      <c r="D391" t="s">
        <v>94</v>
      </c>
      <c r="E391" t="s">
        <v>195</v>
      </c>
      <c r="F391" t="s">
        <v>594</v>
      </c>
    </row>
    <row r="392" spans="3:6" x14ac:dyDescent="0.25">
      <c r="C392" t="s">
        <v>315</v>
      </c>
      <c r="D392" t="s">
        <v>94</v>
      </c>
      <c r="E392" t="s">
        <v>207</v>
      </c>
      <c r="F392" t="s">
        <v>595</v>
      </c>
    </row>
    <row r="393" spans="3:6" x14ac:dyDescent="0.25">
      <c r="C393" t="s">
        <v>415</v>
      </c>
      <c r="D393" t="s">
        <v>94</v>
      </c>
      <c r="E393" t="s">
        <v>346</v>
      </c>
      <c r="F393" t="s">
        <v>595</v>
      </c>
    </row>
    <row r="394" spans="3:6" x14ac:dyDescent="0.25">
      <c r="C394" t="s">
        <v>342</v>
      </c>
      <c r="D394" t="s">
        <v>94</v>
      </c>
      <c r="E394" t="s">
        <v>596</v>
      </c>
      <c r="F394" t="s">
        <v>597</v>
      </c>
    </row>
    <row r="395" spans="3:6" x14ac:dyDescent="0.25">
      <c r="C395" t="s">
        <v>420</v>
      </c>
      <c r="D395" t="s">
        <v>94</v>
      </c>
      <c r="E395" t="s">
        <v>465</v>
      </c>
      <c r="F395" t="s">
        <v>597</v>
      </c>
    </row>
    <row r="396" spans="3:6" x14ac:dyDescent="0.25">
      <c r="C396" t="s">
        <v>421</v>
      </c>
      <c r="D396" t="s">
        <v>94</v>
      </c>
      <c r="E396" t="s">
        <v>493</v>
      </c>
      <c r="F396" t="s">
        <v>597</v>
      </c>
    </row>
    <row r="397" spans="3:6" x14ac:dyDescent="0.25">
      <c r="C397" t="s">
        <v>423</v>
      </c>
      <c r="D397" t="s">
        <v>94</v>
      </c>
      <c r="E397" t="s">
        <v>513</v>
      </c>
      <c r="F397" t="s">
        <v>597</v>
      </c>
    </row>
    <row r="398" spans="3:6" x14ac:dyDescent="0.25">
      <c r="C398" t="s">
        <v>424</v>
      </c>
      <c r="D398" t="s">
        <v>94</v>
      </c>
      <c r="E398" t="s">
        <v>598</v>
      </c>
      <c r="F398" t="s">
        <v>599</v>
      </c>
    </row>
    <row r="399" spans="3:6" x14ac:dyDescent="0.25">
      <c r="C399" t="s">
        <v>427</v>
      </c>
      <c r="D399" t="s">
        <v>94</v>
      </c>
      <c r="E399" t="s">
        <v>600</v>
      </c>
      <c r="F399" t="s">
        <v>601</v>
      </c>
    </row>
    <row r="400" spans="3:6" x14ac:dyDescent="0.25">
      <c r="C400" t="s">
        <v>276</v>
      </c>
      <c r="D400" t="s">
        <v>94</v>
      </c>
      <c r="E400" t="s">
        <v>195</v>
      </c>
      <c r="F400" t="s">
        <v>602</v>
      </c>
    </row>
    <row r="401" spans="3:6" x14ac:dyDescent="0.25">
      <c r="C401" t="s">
        <v>431</v>
      </c>
      <c r="D401" t="s">
        <v>94</v>
      </c>
      <c r="E401" t="s">
        <v>496</v>
      </c>
      <c r="F401" t="s">
        <v>602</v>
      </c>
    </row>
    <row r="402" spans="3:6" x14ac:dyDescent="0.25">
      <c r="C402" t="s">
        <v>433</v>
      </c>
      <c r="D402" t="s">
        <v>94</v>
      </c>
      <c r="E402" t="s">
        <v>287</v>
      </c>
      <c r="F402" t="s">
        <v>602</v>
      </c>
    </row>
    <row r="403" spans="3:6" x14ac:dyDescent="0.25">
      <c r="C403" t="s">
        <v>156</v>
      </c>
      <c r="D403" t="s">
        <v>94</v>
      </c>
      <c r="E403" t="s">
        <v>321</v>
      </c>
      <c r="F403" t="s">
        <v>603</v>
      </c>
    </row>
    <row r="404" spans="3:6" x14ac:dyDescent="0.25">
      <c r="C404" t="s">
        <v>358</v>
      </c>
      <c r="D404" t="s">
        <v>94</v>
      </c>
      <c r="E404" t="s">
        <v>604</v>
      </c>
      <c r="F404" t="s">
        <v>603</v>
      </c>
    </row>
    <row r="405" spans="3:6" x14ac:dyDescent="0.25">
      <c r="C405" t="s">
        <v>172</v>
      </c>
      <c r="D405" t="s">
        <v>94</v>
      </c>
      <c r="E405" t="s">
        <v>370</v>
      </c>
      <c r="F405" t="s">
        <v>605</v>
      </c>
    </row>
    <row r="406" spans="3:6" x14ac:dyDescent="0.25">
      <c r="C406" t="s">
        <v>164</v>
      </c>
      <c r="D406" t="s">
        <v>94</v>
      </c>
      <c r="E406" t="s">
        <v>491</v>
      </c>
      <c r="F406" t="s">
        <v>606</v>
      </c>
    </row>
    <row r="407" spans="3:6" x14ac:dyDescent="0.25">
      <c r="C407" t="s">
        <v>159</v>
      </c>
      <c r="D407" t="s">
        <v>94</v>
      </c>
      <c r="E407" t="s">
        <v>493</v>
      </c>
      <c r="F407" t="s">
        <v>606</v>
      </c>
    </row>
    <row r="408" spans="3:6" x14ac:dyDescent="0.25">
      <c r="C408" t="s">
        <v>438</v>
      </c>
      <c r="D408" t="s">
        <v>94</v>
      </c>
      <c r="E408" t="s">
        <v>607</v>
      </c>
      <c r="F408" t="s">
        <v>608</v>
      </c>
    </row>
    <row r="409" spans="3:6" x14ac:dyDescent="0.25">
      <c r="C409" t="s">
        <v>189</v>
      </c>
      <c r="D409" t="s">
        <v>94</v>
      </c>
      <c r="E409" t="s">
        <v>441</v>
      </c>
      <c r="F409" t="s">
        <v>608</v>
      </c>
    </row>
    <row r="410" spans="3:6" x14ac:dyDescent="0.25">
      <c r="C410" t="s">
        <v>609</v>
      </c>
      <c r="D410" t="s">
        <v>94</v>
      </c>
      <c r="E410" t="s">
        <v>610</v>
      </c>
      <c r="F410" t="s">
        <v>608</v>
      </c>
    </row>
    <row r="411" spans="3:6" x14ac:dyDescent="0.25">
      <c r="C411" t="s">
        <v>224</v>
      </c>
      <c r="D411" t="s">
        <v>94</v>
      </c>
      <c r="E411" t="s">
        <v>496</v>
      </c>
      <c r="F411" t="s">
        <v>608</v>
      </c>
    </row>
    <row r="412" spans="3:6" x14ac:dyDescent="0.25">
      <c r="C412" t="s">
        <v>174</v>
      </c>
      <c r="D412" t="s">
        <v>94</v>
      </c>
      <c r="E412" t="s">
        <v>195</v>
      </c>
      <c r="F412" t="s">
        <v>611</v>
      </c>
    </row>
    <row r="413" spans="3:6" x14ac:dyDescent="0.25">
      <c r="C413" t="s">
        <v>448</v>
      </c>
      <c r="D413" t="s">
        <v>94</v>
      </c>
      <c r="E413" t="s">
        <v>521</v>
      </c>
      <c r="F413" t="s">
        <v>611</v>
      </c>
    </row>
    <row r="414" spans="3:6" x14ac:dyDescent="0.25">
      <c r="C414" t="s">
        <v>450</v>
      </c>
      <c r="D414" t="s">
        <v>94</v>
      </c>
      <c r="E414" t="s">
        <v>449</v>
      </c>
      <c r="F414" t="s">
        <v>612</v>
      </c>
    </row>
    <row r="415" spans="3:6" x14ac:dyDescent="0.25">
      <c r="C415" t="s">
        <v>162</v>
      </c>
      <c r="D415" t="s">
        <v>94</v>
      </c>
      <c r="E415" t="s">
        <v>613</v>
      </c>
      <c r="F415" t="s">
        <v>612</v>
      </c>
    </row>
    <row r="416" spans="3:6" x14ac:dyDescent="0.25">
      <c r="C416" t="s">
        <v>305</v>
      </c>
      <c r="D416" t="s">
        <v>94</v>
      </c>
      <c r="E416" t="s">
        <v>614</v>
      </c>
      <c r="F416" t="s">
        <v>615</v>
      </c>
    </row>
    <row r="417" spans="3:6" x14ac:dyDescent="0.25">
      <c r="C417" t="s">
        <v>307</v>
      </c>
      <c r="D417" t="s">
        <v>94</v>
      </c>
      <c r="E417" t="s">
        <v>616</v>
      </c>
      <c r="F417" t="s">
        <v>617</v>
      </c>
    </row>
    <row r="418" spans="3:6" x14ac:dyDescent="0.25">
      <c r="C418" t="s">
        <v>308</v>
      </c>
      <c r="D418" t="s">
        <v>94</v>
      </c>
      <c r="E418" t="s">
        <v>313</v>
      </c>
      <c r="F418" t="s">
        <v>618</v>
      </c>
    </row>
    <row r="419" spans="3:6" x14ac:dyDescent="0.25">
      <c r="C419" t="s">
        <v>311</v>
      </c>
      <c r="D419" t="s">
        <v>94</v>
      </c>
      <c r="E419" t="s">
        <v>195</v>
      </c>
      <c r="F419" t="s">
        <v>619</v>
      </c>
    </row>
    <row r="420" spans="3:6" x14ac:dyDescent="0.25">
      <c r="C420" t="s">
        <v>305</v>
      </c>
      <c r="D420" t="s">
        <v>94</v>
      </c>
      <c r="E420" t="s">
        <v>614</v>
      </c>
      <c r="F420" t="s">
        <v>615</v>
      </c>
    </row>
    <row r="421" spans="3:6" x14ac:dyDescent="0.25">
      <c r="C421" t="s">
        <v>307</v>
      </c>
      <c r="D421" t="s">
        <v>94</v>
      </c>
      <c r="E421" t="s">
        <v>616</v>
      </c>
      <c r="F421" t="s">
        <v>617</v>
      </c>
    </row>
    <row r="422" spans="3:6" x14ac:dyDescent="0.25">
      <c r="C422" t="s">
        <v>308</v>
      </c>
      <c r="D422" t="s">
        <v>94</v>
      </c>
      <c r="E422" t="s">
        <v>313</v>
      </c>
      <c r="F422" t="s">
        <v>618</v>
      </c>
    </row>
    <row r="423" spans="3:6" x14ac:dyDescent="0.25">
      <c r="C423" t="s">
        <v>311</v>
      </c>
      <c r="D423" t="s">
        <v>94</v>
      </c>
      <c r="E423" t="s">
        <v>195</v>
      </c>
      <c r="F423" t="s">
        <v>619</v>
      </c>
    </row>
    <row r="424" spans="3:6" x14ac:dyDescent="0.25">
      <c r="C424" t="s">
        <v>312</v>
      </c>
      <c r="D424" t="s">
        <v>94</v>
      </c>
      <c r="E424" t="s">
        <v>324</v>
      </c>
      <c r="F424" t="s">
        <v>620</v>
      </c>
    </row>
    <row r="425" spans="3:6" x14ac:dyDescent="0.25">
      <c r="C425" t="s">
        <v>256</v>
      </c>
      <c r="D425" t="s">
        <v>94</v>
      </c>
      <c r="E425" t="s">
        <v>621</v>
      </c>
      <c r="F425" t="s">
        <v>622</v>
      </c>
    </row>
    <row r="426" spans="3:6" x14ac:dyDescent="0.25">
      <c r="C426" t="s">
        <v>318</v>
      </c>
      <c r="D426" t="s">
        <v>94</v>
      </c>
      <c r="E426" t="s">
        <v>480</v>
      </c>
      <c r="F426" t="s">
        <v>623</v>
      </c>
    </row>
    <row r="427" spans="3:6" x14ac:dyDescent="0.25">
      <c r="C427" t="s">
        <v>256</v>
      </c>
      <c r="D427" t="s">
        <v>94</v>
      </c>
      <c r="E427" t="s">
        <v>207</v>
      </c>
      <c r="F427" t="s">
        <v>623</v>
      </c>
    </row>
    <row r="428" spans="3:6" x14ac:dyDescent="0.25">
      <c r="C428" t="s">
        <v>234</v>
      </c>
      <c r="D428" t="s">
        <v>94</v>
      </c>
      <c r="E428" t="s">
        <v>195</v>
      </c>
      <c r="F428" t="s">
        <v>623</v>
      </c>
    </row>
    <row r="429" spans="3:6" x14ac:dyDescent="0.25">
      <c r="C429" t="s">
        <v>186</v>
      </c>
      <c r="D429" t="s">
        <v>94</v>
      </c>
      <c r="E429" t="s">
        <v>624</v>
      </c>
      <c r="F429" t="s">
        <v>625</v>
      </c>
    </row>
    <row r="430" spans="3:6" x14ac:dyDescent="0.25">
      <c r="C430" t="s">
        <v>323</v>
      </c>
      <c r="D430" t="s">
        <v>94</v>
      </c>
      <c r="E430" t="s">
        <v>513</v>
      </c>
      <c r="F430" t="s">
        <v>625</v>
      </c>
    </row>
    <row r="431" spans="3:6" x14ac:dyDescent="0.25">
      <c r="C431" t="s">
        <v>325</v>
      </c>
      <c r="D431" t="s">
        <v>94</v>
      </c>
      <c r="E431" t="s">
        <v>530</v>
      </c>
      <c r="F431" t="s">
        <v>625</v>
      </c>
    </row>
    <row r="432" spans="3:6" x14ac:dyDescent="0.25">
      <c r="C432" t="s">
        <v>327</v>
      </c>
      <c r="D432" t="s">
        <v>94</v>
      </c>
      <c r="E432" t="s">
        <v>499</v>
      </c>
      <c r="F432" t="s">
        <v>626</v>
      </c>
    </row>
    <row r="433" spans="3:6" x14ac:dyDescent="0.25">
      <c r="C433" t="s">
        <v>260</v>
      </c>
      <c r="D433" t="s">
        <v>94</v>
      </c>
      <c r="E433" t="s">
        <v>432</v>
      </c>
      <c r="F433" t="s">
        <v>626</v>
      </c>
    </row>
    <row r="434" spans="3:6" x14ac:dyDescent="0.25">
      <c r="C434" t="s">
        <v>262</v>
      </c>
      <c r="D434" t="s">
        <v>94</v>
      </c>
      <c r="E434" t="s">
        <v>627</v>
      </c>
      <c r="F434" t="s">
        <v>628</v>
      </c>
    </row>
    <row r="435" spans="3:6" x14ac:dyDescent="0.25">
      <c r="C435" t="s">
        <v>264</v>
      </c>
      <c r="D435" t="s">
        <v>94</v>
      </c>
      <c r="E435" t="s">
        <v>195</v>
      </c>
      <c r="F435" t="s">
        <v>628</v>
      </c>
    </row>
    <row r="436" spans="3:6" x14ac:dyDescent="0.25">
      <c r="C436" t="s">
        <v>124</v>
      </c>
      <c r="D436" t="s">
        <v>94</v>
      </c>
      <c r="E436" t="s">
        <v>513</v>
      </c>
      <c r="F436" t="s">
        <v>629</v>
      </c>
    </row>
    <row r="437" spans="3:6" x14ac:dyDescent="0.25">
      <c r="C437" t="s">
        <v>265</v>
      </c>
      <c r="D437" t="s">
        <v>94</v>
      </c>
      <c r="E437" t="s">
        <v>465</v>
      </c>
      <c r="F437" t="s">
        <v>629</v>
      </c>
    </row>
    <row r="438" spans="3:6" x14ac:dyDescent="0.25">
      <c r="C438" t="s">
        <v>333</v>
      </c>
      <c r="D438" t="s">
        <v>94</v>
      </c>
      <c r="E438" t="s">
        <v>561</v>
      </c>
      <c r="F438" t="s">
        <v>630</v>
      </c>
    </row>
    <row r="439" spans="3:6" x14ac:dyDescent="0.25">
      <c r="C439" t="s">
        <v>268</v>
      </c>
      <c r="D439" t="s">
        <v>94</v>
      </c>
      <c r="E439" t="s">
        <v>301</v>
      </c>
      <c r="F439" t="s">
        <v>630</v>
      </c>
    </row>
    <row r="440" spans="3:6" x14ac:dyDescent="0.25">
      <c r="C440" t="s">
        <v>271</v>
      </c>
      <c r="D440" t="s">
        <v>94</v>
      </c>
      <c r="E440" t="s">
        <v>631</v>
      </c>
      <c r="F440" t="s">
        <v>630</v>
      </c>
    </row>
    <row r="441" spans="3:6" x14ac:dyDescent="0.25">
      <c r="C441" t="s">
        <v>337</v>
      </c>
      <c r="D441" t="s">
        <v>94</v>
      </c>
      <c r="E441" t="s">
        <v>479</v>
      </c>
      <c r="F441" t="s">
        <v>632</v>
      </c>
    </row>
    <row r="442" spans="3:6" x14ac:dyDescent="0.25">
      <c r="C442" t="s">
        <v>339</v>
      </c>
      <c r="D442" t="s">
        <v>94</v>
      </c>
      <c r="E442" t="s">
        <v>633</v>
      </c>
      <c r="F442" t="s">
        <v>634</v>
      </c>
    </row>
    <row r="443" spans="3:6" x14ac:dyDescent="0.25">
      <c r="C443" t="s">
        <v>340</v>
      </c>
      <c r="D443" t="s">
        <v>94</v>
      </c>
      <c r="E443" t="s">
        <v>397</v>
      </c>
      <c r="F443" t="s">
        <v>635</v>
      </c>
    </row>
    <row r="444" spans="3:6" x14ac:dyDescent="0.25">
      <c r="C444" t="s">
        <v>342</v>
      </c>
      <c r="D444" t="s">
        <v>94</v>
      </c>
      <c r="E444" t="s">
        <v>195</v>
      </c>
      <c r="F444" t="s">
        <v>636</v>
      </c>
    </row>
    <row r="445" spans="3:6" x14ac:dyDescent="0.25">
      <c r="C445" t="s">
        <v>349</v>
      </c>
      <c r="D445" t="s">
        <v>94</v>
      </c>
      <c r="E445" t="s">
        <v>473</v>
      </c>
      <c r="F445" t="s">
        <v>637</v>
      </c>
    </row>
    <row r="446" spans="3:6" x14ac:dyDescent="0.25">
      <c r="C446" t="s">
        <v>351</v>
      </c>
      <c r="D446" t="s">
        <v>94</v>
      </c>
      <c r="E446" t="s">
        <v>513</v>
      </c>
      <c r="F446" t="s">
        <v>638</v>
      </c>
    </row>
    <row r="447" spans="3:6" x14ac:dyDescent="0.25">
      <c r="C447" t="s">
        <v>353</v>
      </c>
      <c r="D447" t="s">
        <v>94</v>
      </c>
      <c r="E447" t="s">
        <v>324</v>
      </c>
      <c r="F447" t="s">
        <v>639</v>
      </c>
    </row>
    <row r="448" spans="3:6" x14ac:dyDescent="0.25">
      <c r="C448" t="s">
        <v>355</v>
      </c>
      <c r="D448" t="s">
        <v>94</v>
      </c>
      <c r="E448" t="s">
        <v>435</v>
      </c>
      <c r="F448" t="s">
        <v>639</v>
      </c>
    </row>
    <row r="449" spans="3:6" x14ac:dyDescent="0.25">
      <c r="C449" t="s">
        <v>356</v>
      </c>
      <c r="D449" t="s">
        <v>94</v>
      </c>
      <c r="E449" t="s">
        <v>372</v>
      </c>
      <c r="F449" t="s">
        <v>640</v>
      </c>
    </row>
    <row r="450" spans="3:6" x14ac:dyDescent="0.25">
      <c r="C450" t="s">
        <v>358</v>
      </c>
      <c r="D450" t="s">
        <v>94</v>
      </c>
      <c r="E450" t="s">
        <v>195</v>
      </c>
      <c r="F450" t="s">
        <v>640</v>
      </c>
    </row>
    <row r="451" spans="3:6" x14ac:dyDescent="0.25">
      <c r="C451" t="s">
        <v>359</v>
      </c>
      <c r="D451" t="s">
        <v>94</v>
      </c>
      <c r="E451" t="s">
        <v>372</v>
      </c>
      <c r="F451" t="s">
        <v>641</v>
      </c>
    </row>
    <row r="452" spans="3:6" x14ac:dyDescent="0.25">
      <c r="C452" t="s">
        <v>361</v>
      </c>
      <c r="D452" t="s">
        <v>94</v>
      </c>
      <c r="E452" t="s">
        <v>326</v>
      </c>
      <c r="F452" t="s">
        <v>641</v>
      </c>
    </row>
    <row r="453" spans="3:6" x14ac:dyDescent="0.25">
      <c r="C453" t="s">
        <v>170</v>
      </c>
      <c r="D453" t="s">
        <v>94</v>
      </c>
      <c r="E453" t="s">
        <v>642</v>
      </c>
      <c r="F453" t="s">
        <v>643</v>
      </c>
    </row>
    <row r="454" spans="3:6" x14ac:dyDescent="0.25">
      <c r="C454" t="s">
        <v>364</v>
      </c>
      <c r="D454" t="s">
        <v>94</v>
      </c>
      <c r="E454" t="s">
        <v>437</v>
      </c>
      <c r="F454" t="s">
        <v>643</v>
      </c>
    </row>
    <row r="455" spans="3:6" x14ac:dyDescent="0.25">
      <c r="C455" t="s">
        <v>366</v>
      </c>
      <c r="D455" t="s">
        <v>94</v>
      </c>
      <c r="E455" t="s">
        <v>324</v>
      </c>
      <c r="F455" t="s">
        <v>644</v>
      </c>
    </row>
    <row r="456" spans="3:6" x14ac:dyDescent="0.25">
      <c r="C456" t="s">
        <v>366</v>
      </c>
      <c r="D456" t="s">
        <v>94</v>
      </c>
      <c r="E456" t="s">
        <v>530</v>
      </c>
      <c r="F456" t="s">
        <v>644</v>
      </c>
    </row>
    <row r="457" spans="3:6" x14ac:dyDescent="0.25">
      <c r="C457" t="s">
        <v>181</v>
      </c>
      <c r="D457" t="s">
        <v>94</v>
      </c>
      <c r="E457" t="s">
        <v>645</v>
      </c>
      <c r="F457" t="s">
        <v>646</v>
      </c>
    </row>
    <row r="458" spans="3:6" x14ac:dyDescent="0.25">
      <c r="C458" t="s">
        <v>174</v>
      </c>
      <c r="D458" t="s">
        <v>94</v>
      </c>
      <c r="E458" t="s">
        <v>647</v>
      </c>
      <c r="F458" t="s">
        <v>646</v>
      </c>
    </row>
    <row r="459" spans="3:6" x14ac:dyDescent="0.25">
      <c r="C459" t="s">
        <v>369</v>
      </c>
      <c r="D459" t="s">
        <v>94</v>
      </c>
      <c r="E459" t="s">
        <v>480</v>
      </c>
      <c r="F459" t="s">
        <v>646</v>
      </c>
    </row>
    <row r="460" spans="3:6" x14ac:dyDescent="0.25">
      <c r="C460" t="s">
        <v>210</v>
      </c>
      <c r="D460" t="s">
        <v>94</v>
      </c>
      <c r="E460" t="s">
        <v>392</v>
      </c>
      <c r="F460" t="s">
        <v>648</v>
      </c>
    </row>
    <row r="461" spans="3:6" x14ac:dyDescent="0.25">
      <c r="C461" t="s">
        <v>377</v>
      </c>
      <c r="D461" t="s">
        <v>94</v>
      </c>
      <c r="E461" t="s">
        <v>649</v>
      </c>
      <c r="F461" t="s">
        <v>650</v>
      </c>
    </row>
    <row r="462" spans="3:6" x14ac:dyDescent="0.25">
      <c r="C462" t="s">
        <v>378</v>
      </c>
      <c r="D462" t="s">
        <v>94</v>
      </c>
      <c r="E462" t="s">
        <v>651</v>
      </c>
      <c r="F462" t="s">
        <v>650</v>
      </c>
    </row>
    <row r="463" spans="3:6" x14ac:dyDescent="0.25">
      <c r="C463" t="s">
        <v>380</v>
      </c>
      <c r="D463" t="s">
        <v>94</v>
      </c>
      <c r="E463" t="s">
        <v>298</v>
      </c>
      <c r="F463" t="s">
        <v>650</v>
      </c>
    </row>
    <row r="464" spans="3:6" x14ac:dyDescent="0.25">
      <c r="C464" t="s">
        <v>384</v>
      </c>
      <c r="D464" t="s">
        <v>94</v>
      </c>
      <c r="E464" t="s">
        <v>652</v>
      </c>
      <c r="F464" t="s">
        <v>653</v>
      </c>
    </row>
    <row r="465" spans="3:6" x14ac:dyDescent="0.25">
      <c r="C465" t="s">
        <v>387</v>
      </c>
      <c r="D465" t="s">
        <v>94</v>
      </c>
      <c r="E465" t="s">
        <v>654</v>
      </c>
      <c r="F465" t="s">
        <v>655</v>
      </c>
    </row>
    <row r="466" spans="3:6" x14ac:dyDescent="0.25">
      <c r="C466" t="s">
        <v>390</v>
      </c>
      <c r="D466" t="s">
        <v>94</v>
      </c>
      <c r="E466" t="s">
        <v>633</v>
      </c>
      <c r="F466" t="s">
        <v>655</v>
      </c>
    </row>
    <row r="467" spans="3:6" x14ac:dyDescent="0.25">
      <c r="C467" t="s">
        <v>391</v>
      </c>
      <c r="D467" t="s">
        <v>94</v>
      </c>
      <c r="E467" t="s">
        <v>656</v>
      </c>
      <c r="F467" t="s">
        <v>655</v>
      </c>
    </row>
    <row r="468" spans="3:6" x14ac:dyDescent="0.25">
      <c r="C468" t="s">
        <v>393</v>
      </c>
      <c r="D468" t="s">
        <v>94</v>
      </c>
      <c r="E468" t="s">
        <v>657</v>
      </c>
      <c r="F468" t="s">
        <v>658</v>
      </c>
    </row>
    <row r="469" spans="3:6" x14ac:dyDescent="0.25">
      <c r="C469" t="s">
        <v>394</v>
      </c>
      <c r="D469" t="s">
        <v>94</v>
      </c>
      <c r="E469" t="s">
        <v>659</v>
      </c>
      <c r="F469" t="s">
        <v>658</v>
      </c>
    </row>
    <row r="470" spans="3:6" x14ac:dyDescent="0.25">
      <c r="C470" t="s">
        <v>396</v>
      </c>
      <c r="D470" t="s">
        <v>94</v>
      </c>
      <c r="E470" t="s">
        <v>321</v>
      </c>
      <c r="F470" t="s">
        <v>658</v>
      </c>
    </row>
    <row r="471" spans="3:6" x14ac:dyDescent="0.25">
      <c r="C471" t="s">
        <v>401</v>
      </c>
      <c r="D471" t="s">
        <v>94</v>
      </c>
      <c r="E471" t="s">
        <v>660</v>
      </c>
      <c r="F471" t="s">
        <v>661</v>
      </c>
    </row>
    <row r="472" spans="3:6" x14ac:dyDescent="0.25">
      <c r="C472" t="s">
        <v>262</v>
      </c>
      <c r="D472" t="s">
        <v>94</v>
      </c>
      <c r="E472" t="s">
        <v>662</v>
      </c>
      <c r="F472" t="s">
        <v>663</v>
      </c>
    </row>
    <row r="473" spans="3:6" x14ac:dyDescent="0.25">
      <c r="C473" t="s">
        <v>221</v>
      </c>
      <c r="D473" t="s">
        <v>94</v>
      </c>
      <c r="E473" t="s">
        <v>266</v>
      </c>
      <c r="F473" t="s">
        <v>663</v>
      </c>
    </row>
    <row r="474" spans="3:6" x14ac:dyDescent="0.25">
      <c r="C474" t="s">
        <v>404</v>
      </c>
      <c r="D474" t="s">
        <v>94</v>
      </c>
      <c r="E474" t="s">
        <v>435</v>
      </c>
      <c r="F474" t="s">
        <v>663</v>
      </c>
    </row>
    <row r="475" spans="3:6" x14ac:dyDescent="0.25">
      <c r="C475" t="s">
        <v>406</v>
      </c>
      <c r="D475" t="s">
        <v>94</v>
      </c>
      <c r="E475" t="s">
        <v>368</v>
      </c>
      <c r="F475" t="s">
        <v>663</v>
      </c>
    </row>
    <row r="476" spans="3:6" x14ac:dyDescent="0.25">
      <c r="C476" t="s">
        <v>407</v>
      </c>
      <c r="D476" t="s">
        <v>94</v>
      </c>
      <c r="E476" t="s">
        <v>664</v>
      </c>
      <c r="F476" t="s">
        <v>665</v>
      </c>
    </row>
    <row r="477" spans="3:6" x14ac:dyDescent="0.25">
      <c r="C477" t="s">
        <v>410</v>
      </c>
      <c r="D477" t="s">
        <v>94</v>
      </c>
      <c r="E477" t="s">
        <v>610</v>
      </c>
      <c r="F477" t="s">
        <v>666</v>
      </c>
    </row>
    <row r="478" spans="3:6" x14ac:dyDescent="0.25">
      <c r="C478" t="s">
        <v>333</v>
      </c>
      <c r="D478" t="s">
        <v>94</v>
      </c>
      <c r="E478" t="s">
        <v>269</v>
      </c>
      <c r="F478" t="s">
        <v>666</v>
      </c>
    </row>
    <row r="479" spans="3:6" x14ac:dyDescent="0.25">
      <c r="C479" t="s">
        <v>176</v>
      </c>
      <c r="D479" t="s">
        <v>94</v>
      </c>
      <c r="E479" t="s">
        <v>370</v>
      </c>
      <c r="F479" t="s">
        <v>666</v>
      </c>
    </row>
    <row r="480" spans="3:6" x14ac:dyDescent="0.25">
      <c r="C480" t="s">
        <v>413</v>
      </c>
      <c r="D480" t="s">
        <v>94</v>
      </c>
      <c r="E480" t="s">
        <v>667</v>
      </c>
      <c r="F480" t="s">
        <v>666</v>
      </c>
    </row>
    <row r="481" spans="3:6" x14ac:dyDescent="0.25">
      <c r="C481" t="s">
        <v>315</v>
      </c>
      <c r="D481" t="s">
        <v>94</v>
      </c>
      <c r="E481" t="s">
        <v>207</v>
      </c>
      <c r="F481" t="s">
        <v>668</v>
      </c>
    </row>
    <row r="482" spans="3:6" x14ac:dyDescent="0.25">
      <c r="C482" t="s">
        <v>415</v>
      </c>
      <c r="D482" t="s">
        <v>94</v>
      </c>
      <c r="E482" t="s">
        <v>425</v>
      </c>
      <c r="F482" t="s">
        <v>669</v>
      </c>
    </row>
    <row r="483" spans="3:6" x14ac:dyDescent="0.25">
      <c r="C483" t="s">
        <v>420</v>
      </c>
      <c r="D483" t="s">
        <v>94</v>
      </c>
      <c r="E483" t="s">
        <v>572</v>
      </c>
      <c r="F483" t="s">
        <v>669</v>
      </c>
    </row>
    <row r="484" spans="3:6" x14ac:dyDescent="0.25">
      <c r="C484" t="s">
        <v>421</v>
      </c>
      <c r="D484" t="s">
        <v>94</v>
      </c>
      <c r="E484" t="s">
        <v>513</v>
      </c>
      <c r="F484" t="s">
        <v>669</v>
      </c>
    </row>
    <row r="485" spans="3:6" x14ac:dyDescent="0.25">
      <c r="C485" t="s">
        <v>423</v>
      </c>
      <c r="D485" t="s">
        <v>94</v>
      </c>
      <c r="E485" t="s">
        <v>408</v>
      </c>
      <c r="F485" t="s">
        <v>669</v>
      </c>
    </row>
    <row r="486" spans="3:6" x14ac:dyDescent="0.25">
      <c r="C486" t="s">
        <v>424</v>
      </c>
      <c r="D486" t="s">
        <v>94</v>
      </c>
      <c r="E486" t="s">
        <v>374</v>
      </c>
      <c r="F486" t="s">
        <v>670</v>
      </c>
    </row>
    <row r="487" spans="3:6" x14ac:dyDescent="0.25">
      <c r="C487" t="s">
        <v>427</v>
      </c>
      <c r="D487" t="s">
        <v>94</v>
      </c>
      <c r="E487" t="s">
        <v>287</v>
      </c>
      <c r="F487" t="s">
        <v>671</v>
      </c>
    </row>
    <row r="488" spans="3:6" x14ac:dyDescent="0.25">
      <c r="C488" t="s">
        <v>276</v>
      </c>
      <c r="D488" t="s">
        <v>94</v>
      </c>
      <c r="E488" t="s">
        <v>672</v>
      </c>
      <c r="F488" t="s">
        <v>673</v>
      </c>
    </row>
    <row r="489" spans="3:6" x14ac:dyDescent="0.25">
      <c r="C489" t="s">
        <v>431</v>
      </c>
      <c r="D489" t="s">
        <v>94</v>
      </c>
      <c r="E489" t="s">
        <v>491</v>
      </c>
      <c r="F489" t="s">
        <v>673</v>
      </c>
    </row>
    <row r="490" spans="3:6" x14ac:dyDescent="0.25">
      <c r="C490" t="s">
        <v>433</v>
      </c>
      <c r="D490" t="s">
        <v>94</v>
      </c>
      <c r="E490" t="s">
        <v>674</v>
      </c>
      <c r="F490" t="s">
        <v>675</v>
      </c>
    </row>
    <row r="491" spans="3:6" x14ac:dyDescent="0.25">
      <c r="C491" t="s">
        <v>156</v>
      </c>
      <c r="D491" t="s">
        <v>94</v>
      </c>
      <c r="E491" t="s">
        <v>676</v>
      </c>
      <c r="F491" t="s">
        <v>675</v>
      </c>
    </row>
    <row r="492" spans="3:6" x14ac:dyDescent="0.25">
      <c r="C492" t="s">
        <v>172</v>
      </c>
      <c r="D492" t="s">
        <v>94</v>
      </c>
      <c r="E492" t="s">
        <v>677</v>
      </c>
      <c r="F492" t="s">
        <v>678</v>
      </c>
    </row>
    <row r="493" spans="3:6" x14ac:dyDescent="0.25">
      <c r="C493" t="s">
        <v>164</v>
      </c>
      <c r="D493" t="s">
        <v>94</v>
      </c>
      <c r="E493" t="s">
        <v>324</v>
      </c>
      <c r="F493" t="s">
        <v>678</v>
      </c>
    </row>
    <row r="494" spans="3:6" x14ac:dyDescent="0.25">
      <c r="C494" t="s">
        <v>159</v>
      </c>
      <c r="D494" t="s">
        <v>94</v>
      </c>
      <c r="E494" t="s">
        <v>586</v>
      </c>
      <c r="F494" t="s">
        <v>678</v>
      </c>
    </row>
    <row r="495" spans="3:6" x14ac:dyDescent="0.25">
      <c r="C495" t="s">
        <v>373</v>
      </c>
      <c r="D495" t="s">
        <v>94</v>
      </c>
      <c r="E495" t="s">
        <v>525</v>
      </c>
      <c r="F495" t="s">
        <v>678</v>
      </c>
    </row>
    <row r="496" spans="3:6" x14ac:dyDescent="0.25">
      <c r="C496" t="s">
        <v>284</v>
      </c>
      <c r="D496" t="s">
        <v>94</v>
      </c>
      <c r="E496" t="s">
        <v>679</v>
      </c>
      <c r="F496" t="s">
        <v>680</v>
      </c>
    </row>
    <row r="497" spans="3:6" x14ac:dyDescent="0.25">
      <c r="C497" t="s">
        <v>438</v>
      </c>
      <c r="D497" t="s">
        <v>94</v>
      </c>
      <c r="E497" t="s">
        <v>681</v>
      </c>
      <c r="F497" t="s">
        <v>680</v>
      </c>
    </row>
    <row r="498" spans="3:6" x14ac:dyDescent="0.25">
      <c r="C498" t="s">
        <v>189</v>
      </c>
      <c r="D498" t="s">
        <v>94</v>
      </c>
      <c r="E498" t="s">
        <v>613</v>
      </c>
      <c r="F498" t="s">
        <v>680</v>
      </c>
    </row>
    <row r="499" spans="3:6" x14ac:dyDescent="0.25">
      <c r="C499" t="s">
        <v>224</v>
      </c>
      <c r="D499" t="s">
        <v>94</v>
      </c>
      <c r="E499" t="s">
        <v>496</v>
      </c>
      <c r="F499" t="s">
        <v>682</v>
      </c>
    </row>
    <row r="500" spans="3:6" x14ac:dyDescent="0.25">
      <c r="C500" t="s">
        <v>174</v>
      </c>
      <c r="D500" t="s">
        <v>94</v>
      </c>
      <c r="E500" t="s">
        <v>195</v>
      </c>
      <c r="F500" t="s">
        <v>683</v>
      </c>
    </row>
    <row r="501" spans="3:6" x14ac:dyDescent="0.25">
      <c r="C501" t="s">
        <v>181</v>
      </c>
      <c r="D501" t="s">
        <v>94</v>
      </c>
      <c r="E501" t="s">
        <v>195</v>
      </c>
      <c r="F501" t="s">
        <v>683</v>
      </c>
    </row>
    <row r="502" spans="3:6" x14ac:dyDescent="0.25">
      <c r="C502" t="s">
        <v>448</v>
      </c>
      <c r="D502" t="s">
        <v>94</v>
      </c>
      <c r="E502" t="s">
        <v>515</v>
      </c>
      <c r="F502" t="s">
        <v>684</v>
      </c>
    </row>
    <row r="503" spans="3:6" x14ac:dyDescent="0.25">
      <c r="C503" t="s">
        <v>167</v>
      </c>
      <c r="D503" t="s">
        <v>94</v>
      </c>
      <c r="E503" t="s">
        <v>328</v>
      </c>
      <c r="F503" t="s">
        <v>684</v>
      </c>
    </row>
    <row r="504" spans="3:6" x14ac:dyDescent="0.25">
      <c r="C504" t="s">
        <v>170</v>
      </c>
      <c r="D504" t="s">
        <v>94</v>
      </c>
      <c r="E504" t="s">
        <v>195</v>
      </c>
      <c r="F504" t="s">
        <v>684</v>
      </c>
    </row>
    <row r="505" spans="3:6" x14ac:dyDescent="0.25">
      <c r="C505" t="s">
        <v>192</v>
      </c>
      <c r="D505" t="s">
        <v>94</v>
      </c>
      <c r="E505" t="s">
        <v>586</v>
      </c>
      <c r="F505" t="s">
        <v>685</v>
      </c>
    </row>
    <row r="506" spans="3:6" x14ac:dyDescent="0.25">
      <c r="C506" t="s">
        <v>154</v>
      </c>
      <c r="D506" t="s">
        <v>94</v>
      </c>
      <c r="E506" t="s">
        <v>388</v>
      </c>
      <c r="F506" t="s">
        <v>685</v>
      </c>
    </row>
    <row r="507" spans="3:6" x14ac:dyDescent="0.25">
      <c r="C507" t="s">
        <v>373</v>
      </c>
      <c r="D507" t="s">
        <v>94</v>
      </c>
      <c r="E507" t="s">
        <v>674</v>
      </c>
      <c r="F507" t="s">
        <v>686</v>
      </c>
    </row>
    <row r="508" spans="3:6" x14ac:dyDescent="0.25">
      <c r="C508" t="s">
        <v>179</v>
      </c>
      <c r="D508" t="s">
        <v>94</v>
      </c>
      <c r="E508" t="s">
        <v>687</v>
      </c>
      <c r="F508" t="s">
        <v>686</v>
      </c>
    </row>
    <row r="509" spans="3:6" x14ac:dyDescent="0.25">
      <c r="C509" t="s">
        <v>381</v>
      </c>
      <c r="D509" t="s">
        <v>94</v>
      </c>
      <c r="E509" t="s">
        <v>422</v>
      </c>
      <c r="F509" t="s">
        <v>688</v>
      </c>
    </row>
    <row r="510" spans="3:6" x14ac:dyDescent="0.25">
      <c r="C510" t="s">
        <v>399</v>
      </c>
      <c r="D510" t="s">
        <v>94</v>
      </c>
      <c r="E510" t="s">
        <v>408</v>
      </c>
      <c r="F510" t="s">
        <v>689</v>
      </c>
    </row>
    <row r="511" spans="3:6" x14ac:dyDescent="0.25">
      <c r="C511" t="s">
        <v>450</v>
      </c>
      <c r="D511" t="s">
        <v>94</v>
      </c>
      <c r="E511" t="s">
        <v>449</v>
      </c>
      <c r="F511" t="s">
        <v>690</v>
      </c>
    </row>
    <row r="512" spans="3:6" x14ac:dyDescent="0.25">
      <c r="C512" t="s">
        <v>162</v>
      </c>
      <c r="D512" t="s">
        <v>94</v>
      </c>
      <c r="E512" t="s">
        <v>691</v>
      </c>
      <c r="F512" t="s">
        <v>690</v>
      </c>
    </row>
    <row r="513" spans="3:6" x14ac:dyDescent="0.25">
      <c r="C513" t="s">
        <v>300</v>
      </c>
      <c r="D513" t="s">
        <v>94</v>
      </c>
      <c r="E513" t="s">
        <v>465</v>
      </c>
      <c r="F513" t="s">
        <v>692</v>
      </c>
    </row>
    <row r="514" spans="3:6" x14ac:dyDescent="0.25">
      <c r="C514" t="s">
        <v>302</v>
      </c>
      <c r="D514" t="s">
        <v>94</v>
      </c>
      <c r="E514" t="s">
        <v>513</v>
      </c>
      <c r="F514" t="s">
        <v>693</v>
      </c>
    </row>
    <row r="515" spans="3:6" x14ac:dyDescent="0.25">
      <c r="C515" t="s">
        <v>305</v>
      </c>
      <c r="D515" t="s">
        <v>94</v>
      </c>
      <c r="E515" t="s">
        <v>694</v>
      </c>
      <c r="F515" t="s">
        <v>693</v>
      </c>
    </row>
    <row r="516" spans="3:6" x14ac:dyDescent="0.25">
      <c r="C516" t="s">
        <v>307</v>
      </c>
      <c r="D516" t="s">
        <v>94</v>
      </c>
      <c r="E516" t="s">
        <v>370</v>
      </c>
      <c r="F516" t="s">
        <v>695</v>
      </c>
    </row>
    <row r="517" spans="3:6" x14ac:dyDescent="0.25">
      <c r="C517" t="s">
        <v>308</v>
      </c>
      <c r="D517" t="s">
        <v>94</v>
      </c>
      <c r="E517" t="s">
        <v>479</v>
      </c>
      <c r="F517" t="s">
        <v>696</v>
      </c>
    </row>
    <row r="518" spans="3:6" x14ac:dyDescent="0.25">
      <c r="C518" t="s">
        <v>311</v>
      </c>
      <c r="D518" t="s">
        <v>94</v>
      </c>
      <c r="E518" t="s">
        <v>557</v>
      </c>
      <c r="F518" t="s">
        <v>696</v>
      </c>
    </row>
    <row r="519" spans="3:6" x14ac:dyDescent="0.25">
      <c r="C519" t="s">
        <v>312</v>
      </c>
      <c r="D519" t="s">
        <v>94</v>
      </c>
      <c r="E519" t="s">
        <v>471</v>
      </c>
      <c r="F519" t="s">
        <v>697</v>
      </c>
    </row>
    <row r="520" spans="3:6" x14ac:dyDescent="0.25">
      <c r="C520" t="s">
        <v>373</v>
      </c>
      <c r="D520" t="s">
        <v>94</v>
      </c>
      <c r="E520" t="s">
        <v>698</v>
      </c>
      <c r="F520" t="s">
        <v>699</v>
      </c>
    </row>
    <row r="521" spans="3:6" x14ac:dyDescent="0.25">
      <c r="C521" t="s">
        <v>318</v>
      </c>
      <c r="D521" t="s">
        <v>94</v>
      </c>
      <c r="E521" t="s">
        <v>557</v>
      </c>
      <c r="F521" t="s">
        <v>700</v>
      </c>
    </row>
    <row r="522" spans="3:6" x14ac:dyDescent="0.25">
      <c r="C522" t="s">
        <v>256</v>
      </c>
      <c r="D522" t="s">
        <v>94</v>
      </c>
      <c r="E522" t="s">
        <v>195</v>
      </c>
      <c r="F522" t="s">
        <v>700</v>
      </c>
    </row>
    <row r="523" spans="3:6" x14ac:dyDescent="0.25">
      <c r="C523" t="s">
        <v>234</v>
      </c>
      <c r="D523" t="s">
        <v>94</v>
      </c>
      <c r="E523" t="s">
        <v>473</v>
      </c>
      <c r="F523" t="s">
        <v>700</v>
      </c>
    </row>
    <row r="524" spans="3:6" x14ac:dyDescent="0.25">
      <c r="C524" t="s">
        <v>186</v>
      </c>
      <c r="D524" t="s">
        <v>94</v>
      </c>
      <c r="E524" t="s">
        <v>326</v>
      </c>
      <c r="F524" t="s">
        <v>701</v>
      </c>
    </row>
    <row r="525" spans="3:6" x14ac:dyDescent="0.25">
      <c r="C525" t="s">
        <v>323</v>
      </c>
      <c r="D525" t="s">
        <v>94</v>
      </c>
      <c r="E525" t="s">
        <v>530</v>
      </c>
      <c r="F525" t="s">
        <v>702</v>
      </c>
    </row>
    <row r="526" spans="3:6" x14ac:dyDescent="0.25">
      <c r="C526" t="s">
        <v>325</v>
      </c>
      <c r="D526" t="s">
        <v>94</v>
      </c>
      <c r="E526" t="s">
        <v>507</v>
      </c>
      <c r="F526" t="s">
        <v>702</v>
      </c>
    </row>
    <row r="527" spans="3:6" x14ac:dyDescent="0.25">
      <c r="C527" t="s">
        <v>327</v>
      </c>
      <c r="D527" t="s">
        <v>94</v>
      </c>
      <c r="E527" t="s">
        <v>301</v>
      </c>
      <c r="F527" t="s">
        <v>702</v>
      </c>
    </row>
    <row r="528" spans="3:6" x14ac:dyDescent="0.25">
      <c r="C528" t="s">
        <v>260</v>
      </c>
      <c r="D528" t="s">
        <v>94</v>
      </c>
      <c r="E528" t="s">
        <v>510</v>
      </c>
      <c r="F528" t="s">
        <v>703</v>
      </c>
    </row>
    <row r="529" spans="3:6" x14ac:dyDescent="0.25">
      <c r="C529" t="s">
        <v>323</v>
      </c>
      <c r="D529" t="s">
        <v>94</v>
      </c>
      <c r="E529" t="s">
        <v>530</v>
      </c>
      <c r="F529" t="s">
        <v>702</v>
      </c>
    </row>
    <row r="530" spans="3:6" x14ac:dyDescent="0.25">
      <c r="C530" t="s">
        <v>325</v>
      </c>
      <c r="D530" t="s">
        <v>94</v>
      </c>
      <c r="E530" t="s">
        <v>507</v>
      </c>
      <c r="F530" t="s">
        <v>702</v>
      </c>
    </row>
    <row r="531" spans="3:6" x14ac:dyDescent="0.25">
      <c r="C531" t="s">
        <v>327</v>
      </c>
      <c r="D531" t="s">
        <v>94</v>
      </c>
      <c r="E531" t="s">
        <v>301</v>
      </c>
      <c r="F531" t="s">
        <v>702</v>
      </c>
    </row>
    <row r="532" spans="3:6" x14ac:dyDescent="0.25">
      <c r="C532" t="s">
        <v>260</v>
      </c>
      <c r="D532" t="s">
        <v>94</v>
      </c>
      <c r="E532" t="s">
        <v>510</v>
      </c>
      <c r="F532" t="s">
        <v>703</v>
      </c>
    </row>
    <row r="533" spans="3:6" x14ac:dyDescent="0.25">
      <c r="C533" t="s">
        <v>262</v>
      </c>
      <c r="D533" t="s">
        <v>94</v>
      </c>
      <c r="E533" t="s">
        <v>195</v>
      </c>
      <c r="F533" t="s">
        <v>704</v>
      </c>
    </row>
    <row r="534" spans="3:6" x14ac:dyDescent="0.25">
      <c r="C534" t="s">
        <v>264</v>
      </c>
      <c r="D534" t="s">
        <v>94</v>
      </c>
      <c r="E534" t="s">
        <v>321</v>
      </c>
      <c r="F534" t="s">
        <v>704</v>
      </c>
    </row>
    <row r="535" spans="3:6" x14ac:dyDescent="0.25">
      <c r="C535" t="s">
        <v>124</v>
      </c>
      <c r="D535" t="s">
        <v>94</v>
      </c>
      <c r="E535" t="s">
        <v>513</v>
      </c>
      <c r="F535" t="s">
        <v>705</v>
      </c>
    </row>
    <row r="536" spans="3:6" x14ac:dyDescent="0.25">
      <c r="C536" t="s">
        <v>265</v>
      </c>
      <c r="D536" t="s">
        <v>94</v>
      </c>
      <c r="E536" t="s">
        <v>298</v>
      </c>
      <c r="F536" t="s">
        <v>705</v>
      </c>
    </row>
    <row r="537" spans="3:6" x14ac:dyDescent="0.25">
      <c r="C537" t="s">
        <v>333</v>
      </c>
      <c r="D537" t="s">
        <v>94</v>
      </c>
      <c r="E537" t="s">
        <v>195</v>
      </c>
      <c r="F537" t="s">
        <v>706</v>
      </c>
    </row>
    <row r="538" spans="3:6" x14ac:dyDescent="0.25">
      <c r="C538" t="s">
        <v>268</v>
      </c>
      <c r="D538" t="s">
        <v>94</v>
      </c>
      <c r="E538" t="s">
        <v>301</v>
      </c>
      <c r="F538" t="s">
        <v>706</v>
      </c>
    </row>
    <row r="539" spans="3:6" x14ac:dyDescent="0.25">
      <c r="C539" t="s">
        <v>271</v>
      </c>
      <c r="D539" t="s">
        <v>94</v>
      </c>
      <c r="E539" t="s">
        <v>504</v>
      </c>
      <c r="F539" t="s">
        <v>706</v>
      </c>
    </row>
    <row r="540" spans="3:6" x14ac:dyDescent="0.25">
      <c r="C540" t="s">
        <v>427</v>
      </c>
      <c r="D540" t="s">
        <v>94</v>
      </c>
      <c r="E540" t="s">
        <v>707</v>
      </c>
      <c r="F540" t="s">
        <v>706</v>
      </c>
    </row>
    <row r="541" spans="3:6" x14ac:dyDescent="0.25">
      <c r="C541" t="s">
        <v>337</v>
      </c>
      <c r="D541" t="s">
        <v>94</v>
      </c>
      <c r="E541" t="s">
        <v>368</v>
      </c>
      <c r="F541" t="s">
        <v>708</v>
      </c>
    </row>
    <row r="542" spans="3:6" x14ac:dyDescent="0.25">
      <c r="C542" t="s">
        <v>339</v>
      </c>
      <c r="D542" t="s">
        <v>94</v>
      </c>
      <c r="E542" t="s">
        <v>298</v>
      </c>
      <c r="F542" t="s">
        <v>708</v>
      </c>
    </row>
    <row r="543" spans="3:6" x14ac:dyDescent="0.25">
      <c r="C543" t="s">
        <v>340</v>
      </c>
      <c r="D543" t="s">
        <v>94</v>
      </c>
      <c r="E543" t="s">
        <v>432</v>
      </c>
      <c r="F543" t="s">
        <v>709</v>
      </c>
    </row>
    <row r="544" spans="3:6" x14ac:dyDescent="0.25">
      <c r="C544" t="s">
        <v>342</v>
      </c>
      <c r="D544" t="s">
        <v>94</v>
      </c>
      <c r="E544" t="s">
        <v>437</v>
      </c>
      <c r="F544" t="s">
        <v>710</v>
      </c>
    </row>
    <row r="545" spans="3:6" x14ac:dyDescent="0.25">
      <c r="C545" t="s">
        <v>181</v>
      </c>
      <c r="D545" t="s">
        <v>94</v>
      </c>
      <c r="E545" t="s">
        <v>495</v>
      </c>
      <c r="F545" t="s">
        <v>710</v>
      </c>
    </row>
    <row r="546" spans="3:6" x14ac:dyDescent="0.25">
      <c r="C546" t="s">
        <v>167</v>
      </c>
      <c r="D546" t="s">
        <v>94</v>
      </c>
      <c r="E546" t="s">
        <v>495</v>
      </c>
      <c r="F546" t="s">
        <v>711</v>
      </c>
    </row>
    <row r="547" spans="3:6" x14ac:dyDescent="0.25">
      <c r="C547" t="s">
        <v>170</v>
      </c>
      <c r="D547" t="s">
        <v>94</v>
      </c>
      <c r="E547" t="s">
        <v>712</v>
      </c>
      <c r="F547" t="s">
        <v>711</v>
      </c>
    </row>
    <row r="548" spans="3:6" x14ac:dyDescent="0.25">
      <c r="C548" t="s">
        <v>349</v>
      </c>
      <c r="D548" t="s">
        <v>94</v>
      </c>
      <c r="E548" t="s">
        <v>326</v>
      </c>
      <c r="F548" t="s">
        <v>713</v>
      </c>
    </row>
    <row r="549" spans="3:6" x14ac:dyDescent="0.25">
      <c r="C549" t="s">
        <v>351</v>
      </c>
      <c r="D549" t="s">
        <v>94</v>
      </c>
      <c r="E549" t="s">
        <v>513</v>
      </c>
      <c r="F549" t="s">
        <v>714</v>
      </c>
    </row>
    <row r="550" spans="3:6" x14ac:dyDescent="0.25">
      <c r="C550" t="s">
        <v>353</v>
      </c>
      <c r="D550" t="s">
        <v>94</v>
      </c>
      <c r="E550" t="s">
        <v>324</v>
      </c>
      <c r="F550" t="s">
        <v>715</v>
      </c>
    </row>
    <row r="551" spans="3:6" x14ac:dyDescent="0.25">
      <c r="C551" t="s">
        <v>355</v>
      </c>
      <c r="D551" t="s">
        <v>94</v>
      </c>
      <c r="E551" t="s">
        <v>301</v>
      </c>
      <c r="F551" t="s">
        <v>715</v>
      </c>
    </row>
    <row r="552" spans="3:6" x14ac:dyDescent="0.25">
      <c r="C552" t="s">
        <v>356</v>
      </c>
      <c r="D552" t="s">
        <v>94</v>
      </c>
      <c r="E552" t="s">
        <v>493</v>
      </c>
      <c r="F552" t="s">
        <v>715</v>
      </c>
    </row>
    <row r="553" spans="3:6" x14ac:dyDescent="0.25">
      <c r="C553" t="s">
        <v>358</v>
      </c>
      <c r="D553" t="s">
        <v>94</v>
      </c>
      <c r="E553" t="s">
        <v>631</v>
      </c>
      <c r="F553" t="s">
        <v>716</v>
      </c>
    </row>
    <row r="554" spans="3:6" x14ac:dyDescent="0.25">
      <c r="C554" t="s">
        <v>192</v>
      </c>
      <c r="D554" t="s">
        <v>94</v>
      </c>
      <c r="E554" t="s">
        <v>717</v>
      </c>
      <c r="F554" t="s">
        <v>716</v>
      </c>
    </row>
    <row r="555" spans="3:6" x14ac:dyDescent="0.25">
      <c r="C555" t="s">
        <v>154</v>
      </c>
      <c r="D555" t="s">
        <v>94</v>
      </c>
      <c r="E555" t="s">
        <v>376</v>
      </c>
      <c r="F555" t="s">
        <v>716</v>
      </c>
    </row>
    <row r="556" spans="3:6" x14ac:dyDescent="0.25">
      <c r="C556" t="s">
        <v>359</v>
      </c>
      <c r="D556" t="s">
        <v>94</v>
      </c>
      <c r="E556" t="s">
        <v>513</v>
      </c>
      <c r="F556" t="s">
        <v>718</v>
      </c>
    </row>
    <row r="557" spans="3:6" x14ac:dyDescent="0.25">
      <c r="C557" t="s">
        <v>361</v>
      </c>
      <c r="D557" t="s">
        <v>94</v>
      </c>
      <c r="E557" t="s">
        <v>328</v>
      </c>
      <c r="F557" t="s">
        <v>718</v>
      </c>
    </row>
    <row r="558" spans="3:6" x14ac:dyDescent="0.25">
      <c r="C558" t="s">
        <v>364</v>
      </c>
      <c r="D558" t="s">
        <v>94</v>
      </c>
      <c r="E558" t="s">
        <v>471</v>
      </c>
      <c r="F558" t="s">
        <v>719</v>
      </c>
    </row>
    <row r="559" spans="3:6" x14ac:dyDescent="0.25">
      <c r="C559" t="s">
        <v>366</v>
      </c>
      <c r="D559" t="s">
        <v>94</v>
      </c>
      <c r="E559" t="s">
        <v>324</v>
      </c>
      <c r="F559" t="s">
        <v>719</v>
      </c>
    </row>
    <row r="560" spans="3:6" x14ac:dyDescent="0.25">
      <c r="C560" t="s">
        <v>366</v>
      </c>
      <c r="D560" t="s">
        <v>94</v>
      </c>
      <c r="E560" t="s">
        <v>432</v>
      </c>
      <c r="F560" t="s">
        <v>720</v>
      </c>
    </row>
    <row r="561" spans="3:6" x14ac:dyDescent="0.25">
      <c r="C561" t="s">
        <v>369</v>
      </c>
      <c r="D561" t="s">
        <v>94</v>
      </c>
      <c r="E561" t="s">
        <v>504</v>
      </c>
      <c r="F561" t="s">
        <v>721</v>
      </c>
    </row>
    <row r="562" spans="3:6" x14ac:dyDescent="0.25">
      <c r="C562" t="s">
        <v>373</v>
      </c>
      <c r="D562" t="s">
        <v>94</v>
      </c>
      <c r="E562" t="s">
        <v>501</v>
      </c>
      <c r="F562" t="s">
        <v>721</v>
      </c>
    </row>
    <row r="563" spans="3:6" x14ac:dyDescent="0.25">
      <c r="C563" t="s">
        <v>179</v>
      </c>
      <c r="D563" t="s">
        <v>94</v>
      </c>
      <c r="E563" t="s">
        <v>501</v>
      </c>
      <c r="F563" t="s">
        <v>721</v>
      </c>
    </row>
    <row r="564" spans="3:6" x14ac:dyDescent="0.25">
      <c r="C564" t="s">
        <v>210</v>
      </c>
      <c r="D564" t="s">
        <v>94</v>
      </c>
      <c r="E564" t="s">
        <v>511</v>
      </c>
      <c r="F564" t="s">
        <v>721</v>
      </c>
    </row>
    <row r="565" spans="3:6" x14ac:dyDescent="0.25">
      <c r="C565" t="s">
        <v>377</v>
      </c>
      <c r="D565" t="s">
        <v>94</v>
      </c>
      <c r="E565" t="s">
        <v>295</v>
      </c>
      <c r="F565" t="s">
        <v>722</v>
      </c>
    </row>
    <row r="566" spans="3:6" x14ac:dyDescent="0.25">
      <c r="C566" t="s">
        <v>378</v>
      </c>
      <c r="D566" t="s">
        <v>94</v>
      </c>
      <c r="E566" t="s">
        <v>195</v>
      </c>
      <c r="F566" t="s">
        <v>722</v>
      </c>
    </row>
    <row r="567" spans="3:6" x14ac:dyDescent="0.25">
      <c r="C567" t="s">
        <v>380</v>
      </c>
      <c r="D567" t="s">
        <v>94</v>
      </c>
      <c r="E567" t="s">
        <v>324</v>
      </c>
      <c r="F567" t="s">
        <v>722</v>
      </c>
    </row>
    <row r="568" spans="3:6" x14ac:dyDescent="0.25">
      <c r="C568" t="s">
        <v>381</v>
      </c>
      <c r="D568" t="s">
        <v>94</v>
      </c>
      <c r="E568" t="s">
        <v>539</v>
      </c>
      <c r="F568" t="s">
        <v>722</v>
      </c>
    </row>
    <row r="569" spans="3:6" x14ac:dyDescent="0.25">
      <c r="C569" t="s">
        <v>384</v>
      </c>
      <c r="D569" t="s">
        <v>94</v>
      </c>
      <c r="E569" t="s">
        <v>195</v>
      </c>
      <c r="F569" t="s">
        <v>723</v>
      </c>
    </row>
    <row r="570" spans="3:6" x14ac:dyDescent="0.25">
      <c r="C570" t="s">
        <v>387</v>
      </c>
      <c r="D570" t="s">
        <v>94</v>
      </c>
      <c r="E570" t="s">
        <v>195</v>
      </c>
      <c r="F570" t="s">
        <v>724</v>
      </c>
    </row>
    <row r="571" spans="3:6" x14ac:dyDescent="0.25">
      <c r="C571" t="s">
        <v>390</v>
      </c>
      <c r="D571" t="s">
        <v>94</v>
      </c>
      <c r="E571" t="s">
        <v>633</v>
      </c>
      <c r="F571" t="s">
        <v>724</v>
      </c>
    </row>
    <row r="572" spans="3:6" x14ac:dyDescent="0.25">
      <c r="C572" t="s">
        <v>391</v>
      </c>
      <c r="D572" t="s">
        <v>94</v>
      </c>
      <c r="E572" t="s">
        <v>195</v>
      </c>
      <c r="F572" t="s">
        <v>725</v>
      </c>
    </row>
    <row r="573" spans="3:6" x14ac:dyDescent="0.25">
      <c r="C573" t="s">
        <v>393</v>
      </c>
      <c r="D573" t="s">
        <v>94</v>
      </c>
      <c r="E573" t="s">
        <v>195</v>
      </c>
      <c r="F573" t="s">
        <v>725</v>
      </c>
    </row>
    <row r="574" spans="3:6" x14ac:dyDescent="0.25">
      <c r="C574" t="s">
        <v>399</v>
      </c>
      <c r="D574" t="s">
        <v>94</v>
      </c>
      <c r="E574" t="s">
        <v>589</v>
      </c>
      <c r="F574" t="s">
        <v>725</v>
      </c>
    </row>
    <row r="575" spans="3:6" x14ac:dyDescent="0.25">
      <c r="C575" t="s">
        <v>401</v>
      </c>
      <c r="D575" t="s">
        <v>94</v>
      </c>
      <c r="E575" t="s">
        <v>726</v>
      </c>
      <c r="F575" t="s">
        <v>725</v>
      </c>
    </row>
    <row r="576" spans="3:6" x14ac:dyDescent="0.25">
      <c r="C576" t="s">
        <v>279</v>
      </c>
      <c r="D576" t="s">
        <v>94</v>
      </c>
      <c r="E576" t="s">
        <v>320</v>
      </c>
      <c r="F576" t="s">
        <v>725</v>
      </c>
    </row>
    <row r="577" spans="3:6" x14ac:dyDescent="0.25">
      <c r="C577" t="s">
        <v>394</v>
      </c>
      <c r="D577" t="s">
        <v>94</v>
      </c>
      <c r="E577" t="s">
        <v>195</v>
      </c>
      <c r="F577" t="s">
        <v>725</v>
      </c>
    </row>
    <row r="578" spans="3:6" x14ac:dyDescent="0.25">
      <c r="C578" t="s">
        <v>396</v>
      </c>
      <c r="D578" t="s">
        <v>94</v>
      </c>
      <c r="E578" t="s">
        <v>321</v>
      </c>
      <c r="F578" t="s">
        <v>727</v>
      </c>
    </row>
    <row r="579" spans="3:6" x14ac:dyDescent="0.25">
      <c r="C579" t="s">
        <v>221</v>
      </c>
      <c r="D579" t="s">
        <v>94</v>
      </c>
      <c r="E579" t="s">
        <v>195</v>
      </c>
      <c r="F579" t="s">
        <v>728</v>
      </c>
    </row>
    <row r="580" spans="3:6" x14ac:dyDescent="0.25">
      <c r="C580" t="s">
        <v>404</v>
      </c>
      <c r="D580" t="s">
        <v>94</v>
      </c>
      <c r="E580" t="s">
        <v>493</v>
      </c>
      <c r="F580" t="s">
        <v>728</v>
      </c>
    </row>
    <row r="581" spans="3:6" x14ac:dyDescent="0.25">
      <c r="C581" t="s">
        <v>406</v>
      </c>
      <c r="D581" t="s">
        <v>94</v>
      </c>
      <c r="E581" t="s">
        <v>326</v>
      </c>
      <c r="F581" t="s">
        <v>729</v>
      </c>
    </row>
    <row r="582" spans="3:6" x14ac:dyDescent="0.25">
      <c r="C582" t="s">
        <v>282</v>
      </c>
      <c r="D582" t="s">
        <v>94</v>
      </c>
      <c r="E582" t="s">
        <v>207</v>
      </c>
      <c r="F582" t="s">
        <v>730</v>
      </c>
    </row>
    <row r="583" spans="3:6" x14ac:dyDescent="0.25">
      <c r="C583" t="s">
        <v>407</v>
      </c>
      <c r="D583" t="s">
        <v>94</v>
      </c>
      <c r="E583" t="s">
        <v>195</v>
      </c>
      <c r="F583" t="s">
        <v>730</v>
      </c>
    </row>
    <row r="584" spans="3:6" x14ac:dyDescent="0.25">
      <c r="C584" t="s">
        <v>410</v>
      </c>
      <c r="D584" t="s">
        <v>94</v>
      </c>
      <c r="E584" t="s">
        <v>298</v>
      </c>
      <c r="F584" t="s">
        <v>730</v>
      </c>
    </row>
    <row r="585" spans="3:6" x14ac:dyDescent="0.25">
      <c r="C585" t="s">
        <v>176</v>
      </c>
      <c r="D585" t="s">
        <v>94</v>
      </c>
      <c r="E585" t="s">
        <v>326</v>
      </c>
      <c r="F585" t="s">
        <v>731</v>
      </c>
    </row>
    <row r="586" spans="3:6" x14ac:dyDescent="0.25">
      <c r="C586" t="s">
        <v>413</v>
      </c>
      <c r="D586" t="s">
        <v>94</v>
      </c>
      <c r="E586" t="s">
        <v>195</v>
      </c>
      <c r="F586" t="s">
        <v>731</v>
      </c>
    </row>
    <row r="587" spans="3:6" x14ac:dyDescent="0.25">
      <c r="C587" t="s">
        <v>315</v>
      </c>
      <c r="D587" t="s">
        <v>94</v>
      </c>
      <c r="E587" t="s">
        <v>195</v>
      </c>
      <c r="F587" t="s">
        <v>731</v>
      </c>
    </row>
    <row r="588" spans="3:6" x14ac:dyDescent="0.25">
      <c r="C588" t="s">
        <v>415</v>
      </c>
      <c r="D588" t="s">
        <v>94</v>
      </c>
      <c r="E588" t="s">
        <v>732</v>
      </c>
      <c r="F588" t="s">
        <v>731</v>
      </c>
    </row>
    <row r="589" spans="3:6" x14ac:dyDescent="0.25">
      <c r="C589" t="s">
        <v>420</v>
      </c>
      <c r="D589" t="s">
        <v>94</v>
      </c>
      <c r="E589" t="s">
        <v>480</v>
      </c>
      <c r="F589" t="s">
        <v>733</v>
      </c>
    </row>
    <row r="590" spans="3:6" x14ac:dyDescent="0.25">
      <c r="C590" t="s">
        <v>421</v>
      </c>
      <c r="D590" t="s">
        <v>94</v>
      </c>
      <c r="E590" t="s">
        <v>432</v>
      </c>
      <c r="F590" t="s">
        <v>733</v>
      </c>
    </row>
    <row r="591" spans="3:6" x14ac:dyDescent="0.25">
      <c r="C591" t="s">
        <v>423</v>
      </c>
      <c r="D591" t="s">
        <v>94</v>
      </c>
      <c r="E591" t="s">
        <v>531</v>
      </c>
      <c r="F591" t="s">
        <v>733</v>
      </c>
    </row>
    <row r="592" spans="3:6" x14ac:dyDescent="0.25">
      <c r="C592" t="s">
        <v>424</v>
      </c>
      <c r="D592" t="s">
        <v>94</v>
      </c>
      <c r="E592" t="s">
        <v>732</v>
      </c>
      <c r="F592" t="s">
        <v>734</v>
      </c>
    </row>
    <row r="593" spans="3:6" x14ac:dyDescent="0.25">
      <c r="C593" t="s">
        <v>427</v>
      </c>
      <c r="D593" t="s">
        <v>94</v>
      </c>
      <c r="E593" t="s">
        <v>195</v>
      </c>
      <c r="F593" t="s">
        <v>735</v>
      </c>
    </row>
    <row r="594" spans="3:6" x14ac:dyDescent="0.25">
      <c r="C594" t="s">
        <v>279</v>
      </c>
      <c r="D594" t="s">
        <v>94</v>
      </c>
      <c r="E594" t="s">
        <v>207</v>
      </c>
      <c r="F594" t="s">
        <v>735</v>
      </c>
    </row>
    <row r="595" spans="3:6" x14ac:dyDescent="0.25">
      <c r="C595" t="s">
        <v>276</v>
      </c>
      <c r="D595" t="s">
        <v>94</v>
      </c>
      <c r="E595" t="s">
        <v>195</v>
      </c>
      <c r="F595" t="s">
        <v>736</v>
      </c>
    </row>
    <row r="596" spans="3:6" x14ac:dyDescent="0.25">
      <c r="C596" t="s">
        <v>431</v>
      </c>
      <c r="D596" t="s">
        <v>94</v>
      </c>
      <c r="E596" t="s">
        <v>437</v>
      </c>
      <c r="F596" t="s">
        <v>736</v>
      </c>
    </row>
    <row r="597" spans="3:6" x14ac:dyDescent="0.25">
      <c r="C597" t="s">
        <v>433</v>
      </c>
      <c r="D597" t="s">
        <v>94</v>
      </c>
      <c r="E597" t="s">
        <v>195</v>
      </c>
      <c r="F597" t="s">
        <v>737</v>
      </c>
    </row>
    <row r="598" spans="3:6" x14ac:dyDescent="0.25">
      <c r="C598" t="s">
        <v>156</v>
      </c>
      <c r="D598" t="s">
        <v>94</v>
      </c>
      <c r="E598" t="s">
        <v>195</v>
      </c>
      <c r="F598" t="s">
        <v>737</v>
      </c>
    </row>
    <row r="599" spans="3:6" x14ac:dyDescent="0.25">
      <c r="C599" t="s">
        <v>282</v>
      </c>
      <c r="D599" t="s">
        <v>94</v>
      </c>
      <c r="E599" t="s">
        <v>195</v>
      </c>
      <c r="F599" t="s">
        <v>737</v>
      </c>
    </row>
    <row r="600" spans="3:6" x14ac:dyDescent="0.25">
      <c r="C600" t="s">
        <v>256</v>
      </c>
      <c r="D600" t="s">
        <v>94</v>
      </c>
      <c r="E600" t="s">
        <v>320</v>
      </c>
      <c r="F600" t="s">
        <v>738</v>
      </c>
    </row>
    <row r="601" spans="3:6" x14ac:dyDescent="0.25">
      <c r="C601" t="s">
        <v>172</v>
      </c>
      <c r="D601" t="s">
        <v>94</v>
      </c>
      <c r="E601" t="s">
        <v>476</v>
      </c>
      <c r="F601" t="s">
        <v>739</v>
      </c>
    </row>
    <row r="602" spans="3:6" x14ac:dyDescent="0.25">
      <c r="C602" t="s">
        <v>164</v>
      </c>
      <c r="D602" t="s">
        <v>94</v>
      </c>
      <c r="E602" t="s">
        <v>422</v>
      </c>
      <c r="F602" t="s">
        <v>739</v>
      </c>
    </row>
    <row r="603" spans="3:6" x14ac:dyDescent="0.25">
      <c r="C603" t="s">
        <v>159</v>
      </c>
      <c r="D603" t="s">
        <v>94</v>
      </c>
      <c r="E603" t="s">
        <v>298</v>
      </c>
      <c r="F603" t="s">
        <v>739</v>
      </c>
    </row>
    <row r="604" spans="3:6" x14ac:dyDescent="0.25">
      <c r="C604" t="s">
        <v>438</v>
      </c>
      <c r="D604" t="s">
        <v>94</v>
      </c>
      <c r="E604" t="s">
        <v>376</v>
      </c>
      <c r="F604" t="s">
        <v>739</v>
      </c>
    </row>
    <row r="605" spans="3:6" x14ac:dyDescent="0.25">
      <c r="C605" t="s">
        <v>284</v>
      </c>
      <c r="D605" t="s">
        <v>94</v>
      </c>
      <c r="E605" t="s">
        <v>207</v>
      </c>
      <c r="F605" t="s">
        <v>739</v>
      </c>
    </row>
    <row r="606" spans="3:6" x14ac:dyDescent="0.25">
      <c r="C606" t="s">
        <v>189</v>
      </c>
      <c r="D606" t="s">
        <v>94</v>
      </c>
      <c r="E606" t="s">
        <v>402</v>
      </c>
      <c r="F606" t="s">
        <v>739</v>
      </c>
    </row>
    <row r="607" spans="3:6" x14ac:dyDescent="0.25">
      <c r="C607" t="s">
        <v>224</v>
      </c>
      <c r="D607" t="s">
        <v>94</v>
      </c>
      <c r="E607" t="s">
        <v>510</v>
      </c>
      <c r="F607" t="s">
        <v>740</v>
      </c>
    </row>
    <row r="608" spans="3:6" x14ac:dyDescent="0.25">
      <c r="C608" t="s">
        <v>174</v>
      </c>
      <c r="D608" t="s">
        <v>94</v>
      </c>
      <c r="E608" t="s">
        <v>328</v>
      </c>
      <c r="F608" t="s">
        <v>741</v>
      </c>
    </row>
    <row r="609" spans="3:6" x14ac:dyDescent="0.25">
      <c r="C609" t="s">
        <v>448</v>
      </c>
      <c r="D609" t="s">
        <v>94</v>
      </c>
      <c r="E609" t="s">
        <v>712</v>
      </c>
      <c r="F609" t="s">
        <v>741</v>
      </c>
    </row>
    <row r="610" spans="3:6" x14ac:dyDescent="0.25">
      <c r="C610" t="s">
        <v>339</v>
      </c>
      <c r="D610" t="s">
        <v>94</v>
      </c>
      <c r="E610" t="s">
        <v>742</v>
      </c>
      <c r="F610" t="s">
        <v>743</v>
      </c>
    </row>
    <row r="611" spans="3:6" x14ac:dyDescent="0.25">
      <c r="C611" t="s">
        <v>286</v>
      </c>
      <c r="D611" t="s">
        <v>94</v>
      </c>
      <c r="E611" t="s">
        <v>633</v>
      </c>
      <c r="F611" t="s">
        <v>744</v>
      </c>
    </row>
    <row r="612" spans="3:6" x14ac:dyDescent="0.25">
      <c r="C612" t="s">
        <v>340</v>
      </c>
      <c r="D612" t="s">
        <v>94</v>
      </c>
      <c r="E612" t="s">
        <v>745</v>
      </c>
      <c r="F612" t="s">
        <v>746</v>
      </c>
    </row>
    <row r="613" spans="3:6" x14ac:dyDescent="0.25">
      <c r="C613" t="s">
        <v>450</v>
      </c>
      <c r="D613" t="s">
        <v>94</v>
      </c>
      <c r="E613" t="s">
        <v>747</v>
      </c>
      <c r="F613" t="s">
        <v>748</v>
      </c>
    </row>
    <row r="614" spans="3:6" x14ac:dyDescent="0.25">
      <c r="C614" t="s">
        <v>162</v>
      </c>
      <c r="D614" t="s">
        <v>94</v>
      </c>
      <c r="E614" t="s">
        <v>425</v>
      </c>
      <c r="F614" t="s">
        <v>748</v>
      </c>
    </row>
    <row r="615" spans="3:6" x14ac:dyDescent="0.25">
      <c r="C615" t="s">
        <v>289</v>
      </c>
      <c r="D615" t="s">
        <v>94</v>
      </c>
      <c r="E615" t="s">
        <v>504</v>
      </c>
      <c r="F615" t="s">
        <v>749</v>
      </c>
    </row>
    <row r="616" spans="3:6" x14ac:dyDescent="0.25">
      <c r="C616" t="s">
        <v>291</v>
      </c>
      <c r="D616" t="s">
        <v>94</v>
      </c>
      <c r="E616" t="s">
        <v>504</v>
      </c>
      <c r="F616" t="s">
        <v>750</v>
      </c>
    </row>
    <row r="617" spans="3:6" x14ac:dyDescent="0.25">
      <c r="C617" t="s">
        <v>294</v>
      </c>
      <c r="D617" t="s">
        <v>94</v>
      </c>
      <c r="E617" t="s">
        <v>557</v>
      </c>
      <c r="F617" t="s">
        <v>751</v>
      </c>
    </row>
    <row r="618" spans="3:6" x14ac:dyDescent="0.25">
      <c r="C618" t="s">
        <v>297</v>
      </c>
      <c r="D618" t="s">
        <v>94</v>
      </c>
      <c r="E618" t="s">
        <v>309</v>
      </c>
      <c r="F618" t="s">
        <v>752</v>
      </c>
    </row>
    <row r="619" spans="3:6" x14ac:dyDescent="0.25">
      <c r="C619" t="s">
        <v>300</v>
      </c>
      <c r="D619" t="s">
        <v>94</v>
      </c>
      <c r="E619" t="s">
        <v>388</v>
      </c>
      <c r="F619" t="s">
        <v>752</v>
      </c>
    </row>
    <row r="620" spans="3:6" x14ac:dyDescent="0.25">
      <c r="C620" t="s">
        <v>349</v>
      </c>
      <c r="D620" t="s">
        <v>94</v>
      </c>
      <c r="E620" t="s">
        <v>753</v>
      </c>
      <c r="F620" t="s">
        <v>754</v>
      </c>
    </row>
    <row r="621" spans="3:6" x14ac:dyDescent="0.25">
      <c r="C621" t="s">
        <v>302</v>
      </c>
      <c r="D621" t="s">
        <v>94</v>
      </c>
      <c r="E621" t="s">
        <v>397</v>
      </c>
      <c r="F621" t="s">
        <v>754</v>
      </c>
    </row>
    <row r="622" spans="3:6" x14ac:dyDescent="0.25">
      <c r="C622" t="s">
        <v>305</v>
      </c>
      <c r="D622" t="s">
        <v>94</v>
      </c>
      <c r="E622" t="s">
        <v>195</v>
      </c>
      <c r="F622" t="s">
        <v>754</v>
      </c>
    </row>
    <row r="623" spans="3:6" x14ac:dyDescent="0.25">
      <c r="C623" t="s">
        <v>307</v>
      </c>
      <c r="D623" t="s">
        <v>94</v>
      </c>
      <c r="E623" t="s">
        <v>600</v>
      </c>
      <c r="F623" t="s">
        <v>754</v>
      </c>
    </row>
    <row r="624" spans="3:6" x14ac:dyDescent="0.25">
      <c r="C624" t="s">
        <v>355</v>
      </c>
      <c r="D624" t="s">
        <v>94</v>
      </c>
      <c r="E624" t="s">
        <v>755</v>
      </c>
      <c r="F624" t="s">
        <v>756</v>
      </c>
    </row>
    <row r="625" spans="3:6" x14ac:dyDescent="0.25">
      <c r="C625" t="s">
        <v>358</v>
      </c>
      <c r="D625" t="s">
        <v>94</v>
      </c>
      <c r="E625" t="s">
        <v>757</v>
      </c>
      <c r="F625" t="s">
        <v>758</v>
      </c>
    </row>
    <row r="626" spans="3:6" x14ac:dyDescent="0.25">
      <c r="C626" t="s">
        <v>361</v>
      </c>
      <c r="D626" t="s">
        <v>94</v>
      </c>
      <c r="E626" t="s">
        <v>759</v>
      </c>
      <c r="F626" t="s">
        <v>758</v>
      </c>
    </row>
    <row r="627" spans="3:6" x14ac:dyDescent="0.25">
      <c r="C627" t="s">
        <v>308</v>
      </c>
      <c r="D627" t="s">
        <v>94</v>
      </c>
      <c r="E627" t="s">
        <v>507</v>
      </c>
      <c r="F627" t="s">
        <v>760</v>
      </c>
    </row>
    <row r="628" spans="3:6" x14ac:dyDescent="0.25">
      <c r="C628" t="s">
        <v>311</v>
      </c>
      <c r="D628" t="s">
        <v>94</v>
      </c>
      <c r="E628" t="s">
        <v>761</v>
      </c>
      <c r="F628" t="s">
        <v>760</v>
      </c>
    </row>
    <row r="629" spans="3:6" x14ac:dyDescent="0.25">
      <c r="C629" t="s">
        <v>312</v>
      </c>
      <c r="D629" t="s">
        <v>94</v>
      </c>
      <c r="E629" t="s">
        <v>493</v>
      </c>
      <c r="F629" t="s">
        <v>762</v>
      </c>
    </row>
    <row r="630" spans="3:6" x14ac:dyDescent="0.25">
      <c r="C630" t="s">
        <v>318</v>
      </c>
      <c r="D630" t="s">
        <v>94</v>
      </c>
      <c r="E630" t="s">
        <v>372</v>
      </c>
      <c r="F630" t="s">
        <v>763</v>
      </c>
    </row>
    <row r="631" spans="3:6" x14ac:dyDescent="0.25">
      <c r="C631" t="s">
        <v>256</v>
      </c>
      <c r="D631" t="s">
        <v>94</v>
      </c>
      <c r="E631" t="s">
        <v>207</v>
      </c>
      <c r="F631" t="s">
        <v>763</v>
      </c>
    </row>
    <row r="632" spans="3:6" x14ac:dyDescent="0.25">
      <c r="C632" t="s">
        <v>234</v>
      </c>
      <c r="D632" t="s">
        <v>94</v>
      </c>
      <c r="E632" t="s">
        <v>753</v>
      </c>
      <c r="F632" t="s">
        <v>763</v>
      </c>
    </row>
    <row r="633" spans="3:6" x14ac:dyDescent="0.25">
      <c r="C633" t="s">
        <v>186</v>
      </c>
      <c r="D633" t="s">
        <v>94</v>
      </c>
      <c r="E633" t="s">
        <v>531</v>
      </c>
      <c r="F633" t="s">
        <v>764</v>
      </c>
    </row>
    <row r="634" spans="3:6" x14ac:dyDescent="0.25">
      <c r="C634" t="s">
        <v>323</v>
      </c>
      <c r="D634" t="s">
        <v>94</v>
      </c>
      <c r="E634" t="s">
        <v>510</v>
      </c>
      <c r="F634" t="s">
        <v>764</v>
      </c>
    </row>
    <row r="635" spans="3:6" x14ac:dyDescent="0.25">
      <c r="C635" t="s">
        <v>325</v>
      </c>
      <c r="D635" t="s">
        <v>94</v>
      </c>
      <c r="E635" t="s">
        <v>287</v>
      </c>
      <c r="F635" t="s">
        <v>764</v>
      </c>
    </row>
    <row r="636" spans="3:6" x14ac:dyDescent="0.25">
      <c r="C636" t="s">
        <v>327</v>
      </c>
      <c r="D636" t="s">
        <v>94</v>
      </c>
      <c r="E636" t="s">
        <v>321</v>
      </c>
      <c r="F636" t="s">
        <v>765</v>
      </c>
    </row>
    <row r="637" spans="3:6" x14ac:dyDescent="0.25">
      <c r="C637" t="s">
        <v>386</v>
      </c>
      <c r="D637" t="s">
        <v>94</v>
      </c>
      <c r="E637" t="s">
        <v>766</v>
      </c>
      <c r="F637" t="s">
        <v>767</v>
      </c>
    </row>
    <row r="638" spans="3:6" x14ac:dyDescent="0.25">
      <c r="C638" t="s">
        <v>260</v>
      </c>
      <c r="D638" t="s">
        <v>94</v>
      </c>
      <c r="E638" t="s">
        <v>195</v>
      </c>
      <c r="F638" t="s">
        <v>767</v>
      </c>
    </row>
    <row r="639" spans="3:6" x14ac:dyDescent="0.25">
      <c r="C639" t="s">
        <v>262</v>
      </c>
      <c r="D639" t="s">
        <v>94</v>
      </c>
      <c r="E639" t="s">
        <v>207</v>
      </c>
      <c r="F639" t="s">
        <v>768</v>
      </c>
    </row>
    <row r="640" spans="3:6" x14ac:dyDescent="0.25">
      <c r="C640" t="s">
        <v>264</v>
      </c>
      <c r="D640" t="s">
        <v>94</v>
      </c>
      <c r="E640" t="s">
        <v>769</v>
      </c>
      <c r="F640" t="s">
        <v>770</v>
      </c>
    </row>
    <row r="641" spans="3:6" x14ac:dyDescent="0.25">
      <c r="C641" t="s">
        <v>124</v>
      </c>
      <c r="D641" t="s">
        <v>94</v>
      </c>
      <c r="E641" t="s">
        <v>435</v>
      </c>
      <c r="F641" t="s">
        <v>771</v>
      </c>
    </row>
    <row r="642" spans="3:6" x14ac:dyDescent="0.25">
      <c r="C642" t="s">
        <v>265</v>
      </c>
      <c r="D642" t="s">
        <v>94</v>
      </c>
      <c r="E642" t="s">
        <v>195</v>
      </c>
      <c r="F642" t="s">
        <v>771</v>
      </c>
    </row>
    <row r="643" spans="3:6" x14ac:dyDescent="0.25">
      <c r="C643" t="s">
        <v>333</v>
      </c>
      <c r="D643" t="s">
        <v>94</v>
      </c>
      <c r="E643" t="s">
        <v>207</v>
      </c>
      <c r="F643" t="s">
        <v>772</v>
      </c>
    </row>
    <row r="644" spans="3:6" x14ac:dyDescent="0.25">
      <c r="C644" t="s">
        <v>268</v>
      </c>
      <c r="D644" t="s">
        <v>94</v>
      </c>
      <c r="E644" t="s">
        <v>773</v>
      </c>
      <c r="F644" t="s">
        <v>772</v>
      </c>
    </row>
    <row r="645" spans="3:6" x14ac:dyDescent="0.25">
      <c r="C645" t="s">
        <v>271</v>
      </c>
      <c r="D645" t="s">
        <v>94</v>
      </c>
      <c r="E645" t="s">
        <v>195</v>
      </c>
      <c r="F645" t="s">
        <v>772</v>
      </c>
    </row>
    <row r="646" spans="3:6" x14ac:dyDescent="0.25">
      <c r="C646" t="s">
        <v>305</v>
      </c>
      <c r="D646" t="s">
        <v>94</v>
      </c>
      <c r="E646" t="s">
        <v>207</v>
      </c>
      <c r="F646" t="s">
        <v>774</v>
      </c>
    </row>
    <row r="647" spans="3:6" x14ac:dyDescent="0.25">
      <c r="C647" t="s">
        <v>337</v>
      </c>
      <c r="D647" t="s">
        <v>94</v>
      </c>
      <c r="E647" t="s">
        <v>207</v>
      </c>
      <c r="F647" t="s">
        <v>775</v>
      </c>
    </row>
    <row r="648" spans="3:6" x14ac:dyDescent="0.25">
      <c r="C648" t="s">
        <v>391</v>
      </c>
      <c r="D648" t="s">
        <v>94</v>
      </c>
      <c r="E648" t="s">
        <v>776</v>
      </c>
      <c r="F648" t="s">
        <v>777</v>
      </c>
    </row>
    <row r="649" spans="3:6" x14ac:dyDescent="0.25">
      <c r="C649" t="s">
        <v>386</v>
      </c>
      <c r="D649" t="s">
        <v>94</v>
      </c>
      <c r="E649" t="s">
        <v>778</v>
      </c>
      <c r="F649" t="s">
        <v>777</v>
      </c>
    </row>
    <row r="650" spans="3:6" x14ac:dyDescent="0.25">
      <c r="C650" t="s">
        <v>339</v>
      </c>
      <c r="D650" t="s">
        <v>94</v>
      </c>
      <c r="E650" t="s">
        <v>195</v>
      </c>
      <c r="F650" t="s">
        <v>779</v>
      </c>
    </row>
    <row r="651" spans="3:6" x14ac:dyDescent="0.25">
      <c r="C651" t="s">
        <v>340</v>
      </c>
      <c r="D651" t="s">
        <v>94</v>
      </c>
      <c r="E651" t="s">
        <v>207</v>
      </c>
      <c r="F651" t="s">
        <v>780</v>
      </c>
    </row>
    <row r="652" spans="3:6" x14ac:dyDescent="0.25">
      <c r="C652" t="s">
        <v>342</v>
      </c>
      <c r="D652" t="s">
        <v>94</v>
      </c>
      <c r="E652" t="s">
        <v>781</v>
      </c>
      <c r="F652" t="s">
        <v>782</v>
      </c>
    </row>
    <row r="653" spans="3:6" x14ac:dyDescent="0.25">
      <c r="C653" t="s">
        <v>256</v>
      </c>
      <c r="D653" t="s">
        <v>94</v>
      </c>
      <c r="E653" t="s">
        <v>207</v>
      </c>
      <c r="F653" t="s">
        <v>783</v>
      </c>
    </row>
    <row r="654" spans="3:6" x14ac:dyDescent="0.25">
      <c r="C654" t="s">
        <v>349</v>
      </c>
      <c r="D654" t="s">
        <v>94</v>
      </c>
      <c r="E654" t="s">
        <v>195</v>
      </c>
      <c r="F654" t="s">
        <v>784</v>
      </c>
    </row>
    <row r="655" spans="3:6" x14ac:dyDescent="0.25">
      <c r="C655" t="s">
        <v>174</v>
      </c>
      <c r="D655" t="s">
        <v>94</v>
      </c>
      <c r="E655" t="s">
        <v>785</v>
      </c>
      <c r="F655" t="s">
        <v>786</v>
      </c>
    </row>
    <row r="656" spans="3:6" x14ac:dyDescent="0.25">
      <c r="C656" t="s">
        <v>351</v>
      </c>
      <c r="D656" t="s">
        <v>94</v>
      </c>
      <c r="E656" t="s">
        <v>321</v>
      </c>
      <c r="F656" t="s">
        <v>787</v>
      </c>
    </row>
    <row r="657" spans="3:6" x14ac:dyDescent="0.25">
      <c r="C657" t="s">
        <v>353</v>
      </c>
      <c r="D657" t="s">
        <v>94</v>
      </c>
      <c r="E657" t="s">
        <v>309</v>
      </c>
      <c r="F657" t="s">
        <v>788</v>
      </c>
    </row>
    <row r="658" spans="3:6" x14ac:dyDescent="0.25">
      <c r="C658" t="s">
        <v>355</v>
      </c>
      <c r="D658" t="s">
        <v>94</v>
      </c>
      <c r="E658" t="s">
        <v>207</v>
      </c>
      <c r="F658" t="s">
        <v>788</v>
      </c>
    </row>
    <row r="659" spans="3:6" x14ac:dyDescent="0.25">
      <c r="C659" t="s">
        <v>356</v>
      </c>
      <c r="D659" t="s">
        <v>94</v>
      </c>
      <c r="E659" t="s">
        <v>309</v>
      </c>
      <c r="F659" t="s">
        <v>788</v>
      </c>
    </row>
    <row r="660" spans="3:6" x14ac:dyDescent="0.25">
      <c r="C660" t="s">
        <v>358</v>
      </c>
      <c r="D660" t="s">
        <v>94</v>
      </c>
      <c r="E660" t="s">
        <v>195</v>
      </c>
      <c r="F660" t="s">
        <v>789</v>
      </c>
    </row>
    <row r="661" spans="3:6" x14ac:dyDescent="0.25">
      <c r="C661" t="s">
        <v>359</v>
      </c>
      <c r="D661" t="s">
        <v>94</v>
      </c>
      <c r="E661" t="s">
        <v>326</v>
      </c>
      <c r="F661" t="s">
        <v>790</v>
      </c>
    </row>
    <row r="662" spans="3:6" x14ac:dyDescent="0.25">
      <c r="C662" t="s">
        <v>279</v>
      </c>
      <c r="D662" t="s">
        <v>94</v>
      </c>
      <c r="E662" t="s">
        <v>207</v>
      </c>
      <c r="F662" t="s">
        <v>791</v>
      </c>
    </row>
    <row r="663" spans="3:6" x14ac:dyDescent="0.25">
      <c r="C663" t="s">
        <v>361</v>
      </c>
      <c r="D663" t="s">
        <v>94</v>
      </c>
      <c r="E663" t="s">
        <v>195</v>
      </c>
      <c r="F663" t="s">
        <v>792</v>
      </c>
    </row>
    <row r="664" spans="3:6" x14ac:dyDescent="0.25">
      <c r="C664" t="s">
        <v>282</v>
      </c>
      <c r="D664" t="s">
        <v>94</v>
      </c>
      <c r="E664" t="s">
        <v>195</v>
      </c>
      <c r="F664" t="s">
        <v>793</v>
      </c>
    </row>
    <row r="665" spans="3:6" x14ac:dyDescent="0.25">
      <c r="C665" t="s">
        <v>364</v>
      </c>
      <c r="D665" t="s">
        <v>94</v>
      </c>
      <c r="E665" t="s">
        <v>195</v>
      </c>
      <c r="F665" t="s">
        <v>794</v>
      </c>
    </row>
    <row r="666" spans="3:6" x14ac:dyDescent="0.25">
      <c r="C666" t="s">
        <v>366</v>
      </c>
      <c r="D666" t="s">
        <v>94</v>
      </c>
      <c r="E666" t="s">
        <v>324</v>
      </c>
      <c r="F666" t="s">
        <v>794</v>
      </c>
    </row>
    <row r="667" spans="3:6" x14ac:dyDescent="0.25">
      <c r="C667" t="s">
        <v>366</v>
      </c>
      <c r="D667" t="s">
        <v>94</v>
      </c>
      <c r="E667" t="s">
        <v>491</v>
      </c>
      <c r="F667" t="s">
        <v>794</v>
      </c>
    </row>
    <row r="668" spans="3:6" x14ac:dyDescent="0.25">
      <c r="C668" t="s">
        <v>369</v>
      </c>
      <c r="D668" t="s">
        <v>94</v>
      </c>
      <c r="E668" t="s">
        <v>301</v>
      </c>
      <c r="F668" t="s">
        <v>795</v>
      </c>
    </row>
    <row r="669" spans="3:6" x14ac:dyDescent="0.25">
      <c r="C669" t="s">
        <v>210</v>
      </c>
      <c r="D669" t="s">
        <v>94</v>
      </c>
      <c r="E669" t="s">
        <v>491</v>
      </c>
      <c r="F669" t="s">
        <v>795</v>
      </c>
    </row>
    <row r="670" spans="3:6" x14ac:dyDescent="0.25">
      <c r="C670" t="s">
        <v>373</v>
      </c>
      <c r="D670" t="s">
        <v>94</v>
      </c>
      <c r="E670" t="s">
        <v>588</v>
      </c>
      <c r="F670" t="s">
        <v>796</v>
      </c>
    </row>
    <row r="671" spans="3:6" x14ac:dyDescent="0.25">
      <c r="C671" t="s">
        <v>179</v>
      </c>
      <c r="D671" t="s">
        <v>94</v>
      </c>
      <c r="E671" t="s">
        <v>581</v>
      </c>
      <c r="F671" t="s">
        <v>796</v>
      </c>
    </row>
    <row r="672" spans="3:6" x14ac:dyDescent="0.25">
      <c r="C672" t="s">
        <v>377</v>
      </c>
      <c r="D672" t="s">
        <v>94</v>
      </c>
      <c r="E672" t="s">
        <v>473</v>
      </c>
      <c r="F672" t="s">
        <v>797</v>
      </c>
    </row>
    <row r="673" spans="3:6" x14ac:dyDescent="0.25">
      <c r="C673" t="s">
        <v>386</v>
      </c>
      <c r="D673" t="s">
        <v>94</v>
      </c>
      <c r="E673" t="s">
        <v>445</v>
      </c>
      <c r="F673" t="s">
        <v>797</v>
      </c>
    </row>
    <row r="674" spans="3:6" x14ac:dyDescent="0.25">
      <c r="C674" t="s">
        <v>378</v>
      </c>
      <c r="D674" t="s">
        <v>94</v>
      </c>
      <c r="E674" t="s">
        <v>798</v>
      </c>
      <c r="F674" t="s">
        <v>797</v>
      </c>
    </row>
    <row r="675" spans="3:6" x14ac:dyDescent="0.25">
      <c r="C675" t="s">
        <v>381</v>
      </c>
      <c r="D675" t="s">
        <v>94</v>
      </c>
      <c r="E675" t="s">
        <v>376</v>
      </c>
      <c r="F675" t="s">
        <v>797</v>
      </c>
    </row>
    <row r="676" spans="3:6" x14ac:dyDescent="0.25">
      <c r="C676" t="s">
        <v>380</v>
      </c>
      <c r="D676" t="s">
        <v>94</v>
      </c>
      <c r="E676" t="s">
        <v>437</v>
      </c>
      <c r="F676" t="s">
        <v>797</v>
      </c>
    </row>
    <row r="677" spans="3:6" x14ac:dyDescent="0.25">
      <c r="C677" t="s">
        <v>284</v>
      </c>
      <c r="D677" t="s">
        <v>94</v>
      </c>
      <c r="E677" t="s">
        <v>654</v>
      </c>
      <c r="F677" t="s">
        <v>799</v>
      </c>
    </row>
    <row r="678" spans="3:6" x14ac:dyDescent="0.25">
      <c r="C678" t="s">
        <v>384</v>
      </c>
      <c r="D678" t="s">
        <v>94</v>
      </c>
      <c r="E678" t="s">
        <v>287</v>
      </c>
      <c r="F678" t="s">
        <v>800</v>
      </c>
    </row>
    <row r="679" spans="3:6" x14ac:dyDescent="0.25">
      <c r="C679" t="s">
        <v>387</v>
      </c>
      <c r="D679" t="s">
        <v>94</v>
      </c>
      <c r="E679" t="s">
        <v>503</v>
      </c>
      <c r="F679" t="s">
        <v>801</v>
      </c>
    </row>
    <row r="680" spans="3:6" x14ac:dyDescent="0.25">
      <c r="C680" t="s">
        <v>390</v>
      </c>
      <c r="D680" t="s">
        <v>94</v>
      </c>
      <c r="E680" t="s">
        <v>328</v>
      </c>
      <c r="F680" t="s">
        <v>801</v>
      </c>
    </row>
    <row r="681" spans="3:6" x14ac:dyDescent="0.25">
      <c r="C681" t="s">
        <v>391</v>
      </c>
      <c r="D681" t="s">
        <v>94</v>
      </c>
      <c r="E681" t="s">
        <v>195</v>
      </c>
      <c r="F681" t="s">
        <v>801</v>
      </c>
    </row>
    <row r="682" spans="3:6" x14ac:dyDescent="0.25">
      <c r="C682" t="s">
        <v>393</v>
      </c>
      <c r="D682" t="s">
        <v>94</v>
      </c>
      <c r="E682" t="s">
        <v>802</v>
      </c>
      <c r="F682" t="s">
        <v>803</v>
      </c>
    </row>
    <row r="683" spans="3:6" x14ac:dyDescent="0.25">
      <c r="C683" t="s">
        <v>399</v>
      </c>
      <c r="D683" t="s">
        <v>94</v>
      </c>
      <c r="E683" t="s">
        <v>515</v>
      </c>
      <c r="F683" t="s">
        <v>803</v>
      </c>
    </row>
    <row r="684" spans="3:6" x14ac:dyDescent="0.25">
      <c r="C684" t="s">
        <v>401</v>
      </c>
      <c r="D684" t="s">
        <v>94</v>
      </c>
      <c r="E684" t="s">
        <v>374</v>
      </c>
      <c r="F684" t="s">
        <v>803</v>
      </c>
    </row>
    <row r="685" spans="3:6" x14ac:dyDescent="0.25">
      <c r="C685" t="s">
        <v>394</v>
      </c>
      <c r="D685" t="s">
        <v>94</v>
      </c>
      <c r="E685" t="s">
        <v>326</v>
      </c>
      <c r="F685" t="s">
        <v>803</v>
      </c>
    </row>
    <row r="686" spans="3:6" x14ac:dyDescent="0.25">
      <c r="C686" t="s">
        <v>396</v>
      </c>
      <c r="D686" t="s">
        <v>94</v>
      </c>
      <c r="E686" t="s">
        <v>298</v>
      </c>
      <c r="F686" t="s">
        <v>803</v>
      </c>
    </row>
    <row r="687" spans="3:6" x14ac:dyDescent="0.25">
      <c r="C687" t="s">
        <v>286</v>
      </c>
      <c r="D687" t="s">
        <v>94</v>
      </c>
      <c r="E687" t="s">
        <v>432</v>
      </c>
      <c r="F687" t="s">
        <v>804</v>
      </c>
    </row>
    <row r="688" spans="3:6" x14ac:dyDescent="0.25">
      <c r="C688" t="s">
        <v>221</v>
      </c>
      <c r="D688" t="s">
        <v>94</v>
      </c>
      <c r="E688" t="s">
        <v>805</v>
      </c>
      <c r="F688" t="s">
        <v>806</v>
      </c>
    </row>
    <row r="689" spans="3:6" x14ac:dyDescent="0.25">
      <c r="C689" t="s">
        <v>404</v>
      </c>
      <c r="D689" t="s">
        <v>94</v>
      </c>
      <c r="E689" t="s">
        <v>432</v>
      </c>
      <c r="F689" t="s">
        <v>806</v>
      </c>
    </row>
    <row r="690" spans="3:6" x14ac:dyDescent="0.25">
      <c r="C690" t="s">
        <v>406</v>
      </c>
      <c r="D690" t="s">
        <v>94</v>
      </c>
      <c r="E690" t="s">
        <v>195</v>
      </c>
      <c r="F690" t="s">
        <v>806</v>
      </c>
    </row>
    <row r="691" spans="3:6" x14ac:dyDescent="0.25">
      <c r="C691" t="s">
        <v>407</v>
      </c>
      <c r="D691" t="s">
        <v>94</v>
      </c>
      <c r="E691" t="s">
        <v>586</v>
      </c>
      <c r="F691" t="s">
        <v>807</v>
      </c>
    </row>
    <row r="692" spans="3:6" x14ac:dyDescent="0.25">
      <c r="C692" t="s">
        <v>410</v>
      </c>
      <c r="D692" t="s">
        <v>94</v>
      </c>
      <c r="E692" t="s">
        <v>324</v>
      </c>
      <c r="F692" t="s">
        <v>807</v>
      </c>
    </row>
    <row r="693" spans="3:6" x14ac:dyDescent="0.25">
      <c r="C693" t="s">
        <v>176</v>
      </c>
      <c r="D693" t="s">
        <v>94</v>
      </c>
      <c r="E693" t="s">
        <v>531</v>
      </c>
      <c r="F693" t="s">
        <v>808</v>
      </c>
    </row>
    <row r="694" spans="3:6" x14ac:dyDescent="0.25">
      <c r="C694" t="s">
        <v>413</v>
      </c>
      <c r="D694" t="s">
        <v>94</v>
      </c>
      <c r="E694" t="s">
        <v>809</v>
      </c>
      <c r="F694" t="s">
        <v>808</v>
      </c>
    </row>
    <row r="695" spans="3:6" x14ac:dyDescent="0.25">
      <c r="C695" t="s">
        <v>415</v>
      </c>
      <c r="D695" t="s">
        <v>94</v>
      </c>
      <c r="E695" t="s">
        <v>374</v>
      </c>
      <c r="F695" t="s">
        <v>810</v>
      </c>
    </row>
    <row r="696" spans="3:6" x14ac:dyDescent="0.25">
      <c r="C696" t="s">
        <v>315</v>
      </c>
      <c r="D696" t="s">
        <v>94</v>
      </c>
      <c r="E696" t="s">
        <v>207</v>
      </c>
      <c r="F696" t="s">
        <v>810</v>
      </c>
    </row>
    <row r="697" spans="3:6" x14ac:dyDescent="0.25">
      <c r="C697" t="s">
        <v>289</v>
      </c>
      <c r="D697" t="s">
        <v>94</v>
      </c>
      <c r="E697" t="s">
        <v>195</v>
      </c>
      <c r="F697" t="s">
        <v>811</v>
      </c>
    </row>
    <row r="698" spans="3:6" x14ac:dyDescent="0.25">
      <c r="C698" t="s">
        <v>420</v>
      </c>
      <c r="D698" t="s">
        <v>94</v>
      </c>
      <c r="E698" t="s">
        <v>555</v>
      </c>
      <c r="F698" t="s">
        <v>811</v>
      </c>
    </row>
    <row r="699" spans="3:6" x14ac:dyDescent="0.25">
      <c r="C699" t="s">
        <v>421</v>
      </c>
      <c r="D699" t="s">
        <v>94</v>
      </c>
      <c r="E699" t="s">
        <v>313</v>
      </c>
      <c r="F699" t="s">
        <v>811</v>
      </c>
    </row>
    <row r="700" spans="3:6" x14ac:dyDescent="0.25">
      <c r="C700" t="s">
        <v>423</v>
      </c>
      <c r="D700" t="s">
        <v>94</v>
      </c>
      <c r="E700" t="s">
        <v>432</v>
      </c>
      <c r="F700" t="s">
        <v>811</v>
      </c>
    </row>
    <row r="701" spans="3:6" x14ac:dyDescent="0.25">
      <c r="C701" t="s">
        <v>424</v>
      </c>
      <c r="D701" t="s">
        <v>94</v>
      </c>
      <c r="E701" t="s">
        <v>521</v>
      </c>
      <c r="F701" t="s">
        <v>811</v>
      </c>
    </row>
    <row r="702" spans="3:6" x14ac:dyDescent="0.25">
      <c r="C702" t="s">
        <v>427</v>
      </c>
      <c r="D702" t="s">
        <v>94</v>
      </c>
      <c r="E702" t="s">
        <v>408</v>
      </c>
      <c r="F702" t="s">
        <v>812</v>
      </c>
    </row>
    <row r="703" spans="3:6" x14ac:dyDescent="0.25">
      <c r="C703" t="s">
        <v>276</v>
      </c>
      <c r="D703" t="s">
        <v>94</v>
      </c>
      <c r="E703" t="s">
        <v>195</v>
      </c>
      <c r="F703" t="s">
        <v>813</v>
      </c>
    </row>
    <row r="704" spans="3:6" x14ac:dyDescent="0.25">
      <c r="C704" t="s">
        <v>431</v>
      </c>
      <c r="D704" t="s">
        <v>94</v>
      </c>
      <c r="E704" t="s">
        <v>298</v>
      </c>
      <c r="F704" t="s">
        <v>813</v>
      </c>
    </row>
    <row r="705" spans="3:6" x14ac:dyDescent="0.25">
      <c r="C705" t="s">
        <v>433</v>
      </c>
      <c r="D705" t="s">
        <v>94</v>
      </c>
      <c r="E705" t="s">
        <v>814</v>
      </c>
      <c r="F705" t="s">
        <v>813</v>
      </c>
    </row>
    <row r="706" spans="3:6" x14ac:dyDescent="0.25">
      <c r="C706" t="s">
        <v>156</v>
      </c>
      <c r="D706" t="s">
        <v>94</v>
      </c>
      <c r="E706" t="s">
        <v>600</v>
      </c>
      <c r="F706" t="s">
        <v>813</v>
      </c>
    </row>
    <row r="707" spans="3:6" x14ac:dyDescent="0.25">
      <c r="C707" t="s">
        <v>291</v>
      </c>
      <c r="D707" t="s">
        <v>94</v>
      </c>
      <c r="E707" t="s">
        <v>326</v>
      </c>
      <c r="F707" t="s">
        <v>815</v>
      </c>
    </row>
    <row r="708" spans="3:6" x14ac:dyDescent="0.25">
      <c r="C708" t="s">
        <v>172</v>
      </c>
      <c r="D708" t="s">
        <v>94</v>
      </c>
      <c r="E708" t="s">
        <v>195</v>
      </c>
      <c r="F708" t="s">
        <v>815</v>
      </c>
    </row>
    <row r="709" spans="3:6" x14ac:dyDescent="0.25">
      <c r="C709" t="s">
        <v>164</v>
      </c>
      <c r="D709" t="s">
        <v>94</v>
      </c>
      <c r="E709" t="s">
        <v>496</v>
      </c>
      <c r="F709" t="s">
        <v>815</v>
      </c>
    </row>
    <row r="710" spans="3:6" x14ac:dyDescent="0.25">
      <c r="C710" t="s">
        <v>159</v>
      </c>
      <c r="D710" t="s">
        <v>94</v>
      </c>
      <c r="E710" t="s">
        <v>510</v>
      </c>
      <c r="F710" t="s">
        <v>816</v>
      </c>
    </row>
    <row r="711" spans="3:6" x14ac:dyDescent="0.25">
      <c r="C711" t="s">
        <v>294</v>
      </c>
      <c r="D711" t="s">
        <v>94</v>
      </c>
      <c r="E711" t="s">
        <v>432</v>
      </c>
      <c r="F711" t="s">
        <v>816</v>
      </c>
    </row>
    <row r="712" spans="3:6" x14ac:dyDescent="0.25">
      <c r="C712" t="s">
        <v>438</v>
      </c>
      <c r="D712" t="s">
        <v>94</v>
      </c>
      <c r="E712" t="s">
        <v>581</v>
      </c>
      <c r="F712" t="s">
        <v>816</v>
      </c>
    </row>
    <row r="713" spans="3:6" x14ac:dyDescent="0.25">
      <c r="C713" t="s">
        <v>189</v>
      </c>
      <c r="D713" t="s">
        <v>94</v>
      </c>
      <c r="E713" t="s">
        <v>817</v>
      </c>
      <c r="F713" t="s">
        <v>816</v>
      </c>
    </row>
    <row r="714" spans="3:6" x14ac:dyDescent="0.25">
      <c r="C714" t="s">
        <v>224</v>
      </c>
      <c r="D714" t="s">
        <v>94</v>
      </c>
      <c r="E714" t="s">
        <v>326</v>
      </c>
      <c r="F714" t="s">
        <v>818</v>
      </c>
    </row>
    <row r="715" spans="3:6" x14ac:dyDescent="0.25">
      <c r="C715" t="s">
        <v>174</v>
      </c>
      <c r="D715" t="s">
        <v>94</v>
      </c>
      <c r="E715" t="s">
        <v>195</v>
      </c>
      <c r="F715" t="s">
        <v>819</v>
      </c>
    </row>
    <row r="716" spans="3:6" x14ac:dyDescent="0.25">
      <c r="C716" t="s">
        <v>448</v>
      </c>
      <c r="D716" t="s">
        <v>94</v>
      </c>
      <c r="E716" t="s">
        <v>539</v>
      </c>
      <c r="F716" t="s">
        <v>819</v>
      </c>
    </row>
    <row r="717" spans="3:6" x14ac:dyDescent="0.25">
      <c r="C717" t="s">
        <v>181</v>
      </c>
      <c r="D717" t="s">
        <v>94</v>
      </c>
      <c r="E717" t="s">
        <v>820</v>
      </c>
      <c r="F717" t="s">
        <v>819</v>
      </c>
    </row>
    <row r="718" spans="3:6" x14ac:dyDescent="0.25">
      <c r="C718" t="s">
        <v>167</v>
      </c>
      <c r="D718" t="s">
        <v>94</v>
      </c>
      <c r="E718" t="s">
        <v>287</v>
      </c>
      <c r="F718" t="s">
        <v>821</v>
      </c>
    </row>
    <row r="719" spans="3:6" x14ac:dyDescent="0.25">
      <c r="C719" t="s">
        <v>170</v>
      </c>
      <c r="D719" t="s">
        <v>94</v>
      </c>
      <c r="E719" t="s">
        <v>309</v>
      </c>
      <c r="F719" t="s">
        <v>821</v>
      </c>
    </row>
    <row r="720" spans="3:6" x14ac:dyDescent="0.25">
      <c r="C720" t="s">
        <v>192</v>
      </c>
      <c r="D720" t="s">
        <v>94</v>
      </c>
      <c r="E720" t="s">
        <v>397</v>
      </c>
      <c r="F720" t="s">
        <v>822</v>
      </c>
    </row>
    <row r="721" spans="3:6" x14ac:dyDescent="0.25">
      <c r="C721" t="s">
        <v>154</v>
      </c>
      <c r="D721" t="s">
        <v>94</v>
      </c>
      <c r="E721" t="s">
        <v>368</v>
      </c>
      <c r="F721" t="s">
        <v>822</v>
      </c>
    </row>
    <row r="722" spans="3:6" x14ac:dyDescent="0.25">
      <c r="C722" t="s">
        <v>297</v>
      </c>
      <c r="D722" t="s">
        <v>94</v>
      </c>
      <c r="E722" t="s">
        <v>513</v>
      </c>
      <c r="F722" t="s">
        <v>823</v>
      </c>
    </row>
    <row r="723" spans="3:6" x14ac:dyDescent="0.25">
      <c r="C723" t="s">
        <v>378</v>
      </c>
      <c r="D723" t="s">
        <v>94</v>
      </c>
      <c r="E723" t="s">
        <v>824</v>
      </c>
      <c r="F723" t="s">
        <v>825</v>
      </c>
    </row>
    <row r="724" spans="3:6" x14ac:dyDescent="0.25">
      <c r="C724" t="s">
        <v>450</v>
      </c>
      <c r="D724" t="s">
        <v>94</v>
      </c>
      <c r="E724" t="s">
        <v>575</v>
      </c>
      <c r="F724" t="s">
        <v>826</v>
      </c>
    </row>
    <row r="725" spans="3:6" x14ac:dyDescent="0.25">
      <c r="C725" t="s">
        <v>162</v>
      </c>
      <c r="D725" t="s">
        <v>94</v>
      </c>
      <c r="E725" t="s">
        <v>400</v>
      </c>
      <c r="F725" t="s">
        <v>826</v>
      </c>
    </row>
    <row r="726" spans="3:6" x14ac:dyDescent="0.25">
      <c r="C726" t="s">
        <v>300</v>
      </c>
      <c r="D726" t="s">
        <v>94</v>
      </c>
      <c r="E726" t="s">
        <v>432</v>
      </c>
      <c r="F726" t="s">
        <v>827</v>
      </c>
    </row>
    <row r="727" spans="3:6" x14ac:dyDescent="0.25">
      <c r="C727" t="s">
        <v>302</v>
      </c>
      <c r="D727" t="s">
        <v>94</v>
      </c>
      <c r="E727" t="s">
        <v>321</v>
      </c>
      <c r="F727" t="s">
        <v>828</v>
      </c>
    </row>
    <row r="728" spans="3:6" x14ac:dyDescent="0.25">
      <c r="C728" t="s">
        <v>305</v>
      </c>
      <c r="D728" t="s">
        <v>94</v>
      </c>
      <c r="E728" t="s">
        <v>195</v>
      </c>
      <c r="F728" t="s">
        <v>829</v>
      </c>
    </row>
    <row r="729" spans="3:6" x14ac:dyDescent="0.25">
      <c r="C729" t="s">
        <v>307</v>
      </c>
      <c r="D729" t="s">
        <v>94</v>
      </c>
      <c r="E729" t="s">
        <v>830</v>
      </c>
      <c r="F729" t="s">
        <v>829</v>
      </c>
    </row>
    <row r="730" spans="3:6" x14ac:dyDescent="0.25">
      <c r="C730" t="s">
        <v>308</v>
      </c>
      <c r="D730" t="s">
        <v>94</v>
      </c>
      <c r="E730" t="s">
        <v>557</v>
      </c>
      <c r="F730" t="s">
        <v>831</v>
      </c>
    </row>
    <row r="731" spans="3:6" x14ac:dyDescent="0.25">
      <c r="C731" t="s">
        <v>311</v>
      </c>
      <c r="D731" t="s">
        <v>94</v>
      </c>
      <c r="E731" t="s">
        <v>832</v>
      </c>
      <c r="F731" t="s">
        <v>833</v>
      </c>
    </row>
    <row r="732" spans="3:6" x14ac:dyDescent="0.25">
      <c r="C732" t="s">
        <v>386</v>
      </c>
      <c r="D732" t="s">
        <v>94</v>
      </c>
      <c r="E732" t="s">
        <v>445</v>
      </c>
      <c r="F732" t="s">
        <v>834</v>
      </c>
    </row>
    <row r="733" spans="3:6" x14ac:dyDescent="0.25">
      <c r="C733" t="s">
        <v>312</v>
      </c>
      <c r="D733" t="s">
        <v>94</v>
      </c>
      <c r="E733" t="s">
        <v>499</v>
      </c>
      <c r="F733" t="s">
        <v>834</v>
      </c>
    </row>
    <row r="734" spans="3:6" x14ac:dyDescent="0.25">
      <c r="C734" t="s">
        <v>221</v>
      </c>
      <c r="D734" t="s">
        <v>94</v>
      </c>
      <c r="E734" t="s">
        <v>835</v>
      </c>
      <c r="F734" t="s">
        <v>836</v>
      </c>
    </row>
    <row r="735" spans="3:6" x14ac:dyDescent="0.25">
      <c r="C735" t="s">
        <v>318</v>
      </c>
      <c r="D735" t="s">
        <v>94</v>
      </c>
      <c r="E735" t="s">
        <v>397</v>
      </c>
      <c r="F735" t="s">
        <v>837</v>
      </c>
    </row>
    <row r="736" spans="3:6" x14ac:dyDescent="0.25">
      <c r="C736" t="s">
        <v>256</v>
      </c>
      <c r="D736" t="s">
        <v>94</v>
      </c>
      <c r="E736" t="s">
        <v>207</v>
      </c>
      <c r="F736" t="s">
        <v>838</v>
      </c>
    </row>
    <row r="737" spans="3:6" x14ac:dyDescent="0.25">
      <c r="C737" t="s">
        <v>234</v>
      </c>
      <c r="D737" t="s">
        <v>94</v>
      </c>
      <c r="E737" t="s">
        <v>839</v>
      </c>
      <c r="F737" t="s">
        <v>838</v>
      </c>
    </row>
    <row r="738" spans="3:6" x14ac:dyDescent="0.25">
      <c r="C738" t="s">
        <v>186</v>
      </c>
      <c r="D738" t="s">
        <v>94</v>
      </c>
      <c r="E738" t="s">
        <v>195</v>
      </c>
      <c r="F738" t="s">
        <v>838</v>
      </c>
    </row>
    <row r="739" spans="3:6" x14ac:dyDescent="0.25">
      <c r="C739" t="s">
        <v>323</v>
      </c>
      <c r="D739" t="s">
        <v>94</v>
      </c>
      <c r="E739" t="s">
        <v>287</v>
      </c>
      <c r="F739" t="s">
        <v>840</v>
      </c>
    </row>
    <row r="740" spans="3:6" x14ac:dyDescent="0.25">
      <c r="C740" t="s">
        <v>325</v>
      </c>
      <c r="D740" t="s">
        <v>94</v>
      </c>
      <c r="E740" t="s">
        <v>301</v>
      </c>
      <c r="F740" t="s">
        <v>840</v>
      </c>
    </row>
    <row r="741" spans="3:6" x14ac:dyDescent="0.25">
      <c r="C741" t="s">
        <v>327</v>
      </c>
      <c r="D741" t="s">
        <v>94</v>
      </c>
      <c r="E741" t="s">
        <v>298</v>
      </c>
      <c r="F741" t="s">
        <v>840</v>
      </c>
    </row>
    <row r="742" spans="3:6" x14ac:dyDescent="0.25">
      <c r="C742" t="s">
        <v>260</v>
      </c>
      <c r="D742" t="s">
        <v>94</v>
      </c>
      <c r="E742" t="s">
        <v>841</v>
      </c>
      <c r="F742" t="s">
        <v>842</v>
      </c>
    </row>
    <row r="743" spans="3:6" x14ac:dyDescent="0.25">
      <c r="C743" t="s">
        <v>325</v>
      </c>
      <c r="D743" t="s">
        <v>94</v>
      </c>
      <c r="E743" t="s">
        <v>301</v>
      </c>
      <c r="F743" t="s">
        <v>840</v>
      </c>
    </row>
    <row r="744" spans="3:6" x14ac:dyDescent="0.25">
      <c r="C744" t="s">
        <v>327</v>
      </c>
      <c r="D744" t="s">
        <v>94</v>
      </c>
      <c r="E744" t="s">
        <v>298</v>
      </c>
      <c r="F744" t="s">
        <v>840</v>
      </c>
    </row>
    <row r="745" spans="3:6" x14ac:dyDescent="0.25">
      <c r="C745" t="s">
        <v>260</v>
      </c>
      <c r="D745" t="s">
        <v>94</v>
      </c>
      <c r="E745" t="s">
        <v>841</v>
      </c>
      <c r="F745" t="s">
        <v>842</v>
      </c>
    </row>
    <row r="746" spans="3:6" x14ac:dyDescent="0.25">
      <c r="C746" t="s">
        <v>170</v>
      </c>
      <c r="D746" t="s">
        <v>94</v>
      </c>
      <c r="E746" t="s">
        <v>843</v>
      </c>
      <c r="F746" t="s">
        <v>842</v>
      </c>
    </row>
    <row r="747" spans="3:6" x14ac:dyDescent="0.25">
      <c r="C747" t="s">
        <v>262</v>
      </c>
      <c r="D747" t="s">
        <v>94</v>
      </c>
      <c r="E747" t="s">
        <v>207</v>
      </c>
      <c r="F747" t="s">
        <v>844</v>
      </c>
    </row>
    <row r="748" spans="3:6" x14ac:dyDescent="0.25">
      <c r="C748" t="s">
        <v>264</v>
      </c>
      <c r="D748" t="s">
        <v>94</v>
      </c>
      <c r="E748" t="s">
        <v>207</v>
      </c>
      <c r="F748" t="s">
        <v>845</v>
      </c>
    </row>
    <row r="749" spans="3:6" x14ac:dyDescent="0.25">
      <c r="C749" t="s">
        <v>124</v>
      </c>
      <c r="D749" t="s">
        <v>94</v>
      </c>
      <c r="E749" t="s">
        <v>298</v>
      </c>
      <c r="F749" t="s">
        <v>845</v>
      </c>
    </row>
    <row r="750" spans="3:6" x14ac:dyDescent="0.25">
      <c r="C750" t="s">
        <v>265</v>
      </c>
      <c r="D750" t="s">
        <v>94</v>
      </c>
      <c r="E750" t="s">
        <v>846</v>
      </c>
      <c r="F750" t="s">
        <v>845</v>
      </c>
    </row>
    <row r="751" spans="3:6" x14ac:dyDescent="0.25">
      <c r="C751" t="s">
        <v>333</v>
      </c>
      <c r="D751" t="s">
        <v>94</v>
      </c>
      <c r="E751" t="s">
        <v>207</v>
      </c>
      <c r="F751" t="s">
        <v>847</v>
      </c>
    </row>
    <row r="752" spans="3:6" x14ac:dyDescent="0.25">
      <c r="C752" t="s">
        <v>268</v>
      </c>
      <c r="D752" t="s">
        <v>94</v>
      </c>
      <c r="E752" t="s">
        <v>195</v>
      </c>
      <c r="F752" t="s">
        <v>847</v>
      </c>
    </row>
    <row r="753" spans="3:6" x14ac:dyDescent="0.25">
      <c r="C753" t="s">
        <v>271</v>
      </c>
      <c r="D753" t="s">
        <v>94</v>
      </c>
      <c r="E753" t="s">
        <v>674</v>
      </c>
      <c r="F753" t="s">
        <v>848</v>
      </c>
    </row>
    <row r="754" spans="3:6" x14ac:dyDescent="0.25">
      <c r="C754" t="s">
        <v>337</v>
      </c>
      <c r="D754" t="s">
        <v>94</v>
      </c>
      <c r="E754" t="s">
        <v>195</v>
      </c>
      <c r="F754" t="s">
        <v>849</v>
      </c>
    </row>
    <row r="755" spans="3:6" x14ac:dyDescent="0.25">
      <c r="C755" t="s">
        <v>339</v>
      </c>
      <c r="D755" t="s">
        <v>94</v>
      </c>
      <c r="E755" t="s">
        <v>850</v>
      </c>
      <c r="F755" t="s">
        <v>851</v>
      </c>
    </row>
    <row r="756" spans="3:6" x14ac:dyDescent="0.25">
      <c r="C756" t="s">
        <v>340</v>
      </c>
      <c r="D756" t="s">
        <v>94</v>
      </c>
      <c r="E756" t="s">
        <v>207</v>
      </c>
      <c r="F756" t="s">
        <v>852</v>
      </c>
    </row>
    <row r="757" spans="3:6" x14ac:dyDescent="0.25">
      <c r="C757" t="s">
        <v>342</v>
      </c>
      <c r="D757" t="s">
        <v>94</v>
      </c>
      <c r="E757" t="s">
        <v>207</v>
      </c>
      <c r="F757" t="s">
        <v>853</v>
      </c>
    </row>
    <row r="758" spans="3:6" x14ac:dyDescent="0.25">
      <c r="C758" t="s">
        <v>349</v>
      </c>
      <c r="D758" t="s">
        <v>94</v>
      </c>
      <c r="E758" t="s">
        <v>854</v>
      </c>
      <c r="F758" t="s">
        <v>855</v>
      </c>
    </row>
    <row r="759" spans="3:6" x14ac:dyDescent="0.25">
      <c r="C759" t="s">
        <v>351</v>
      </c>
      <c r="D759" t="s">
        <v>94</v>
      </c>
      <c r="E759" t="s">
        <v>499</v>
      </c>
      <c r="F759" t="s">
        <v>856</v>
      </c>
    </row>
    <row r="760" spans="3:6" x14ac:dyDescent="0.25">
      <c r="C760" t="s">
        <v>353</v>
      </c>
      <c r="D760" t="s">
        <v>94</v>
      </c>
      <c r="E760" t="s">
        <v>493</v>
      </c>
      <c r="F760" t="s">
        <v>857</v>
      </c>
    </row>
    <row r="761" spans="3:6" x14ac:dyDescent="0.25">
      <c r="C761" t="s">
        <v>355</v>
      </c>
      <c r="D761" t="s">
        <v>94</v>
      </c>
      <c r="E761" t="s">
        <v>207</v>
      </c>
      <c r="F761" t="s">
        <v>857</v>
      </c>
    </row>
    <row r="762" spans="3:6" x14ac:dyDescent="0.25">
      <c r="C762" t="s">
        <v>356</v>
      </c>
      <c r="D762" t="s">
        <v>94</v>
      </c>
      <c r="E762" t="s">
        <v>432</v>
      </c>
      <c r="F762" t="s">
        <v>858</v>
      </c>
    </row>
    <row r="763" spans="3:6" x14ac:dyDescent="0.25">
      <c r="C763" t="s">
        <v>358</v>
      </c>
      <c r="D763" t="s">
        <v>94</v>
      </c>
      <c r="E763" t="s">
        <v>854</v>
      </c>
      <c r="F763" t="s">
        <v>858</v>
      </c>
    </row>
    <row r="764" spans="3:6" x14ac:dyDescent="0.25">
      <c r="C764" t="s">
        <v>359</v>
      </c>
      <c r="D764" t="s">
        <v>94</v>
      </c>
      <c r="E764" t="s">
        <v>432</v>
      </c>
      <c r="F764" t="s">
        <v>859</v>
      </c>
    </row>
    <row r="765" spans="3:6" x14ac:dyDescent="0.25">
      <c r="C765" t="s">
        <v>361</v>
      </c>
      <c r="D765" t="s">
        <v>94</v>
      </c>
      <c r="E765" t="s">
        <v>860</v>
      </c>
      <c r="F765" t="s">
        <v>859</v>
      </c>
    </row>
    <row r="766" spans="3:6" x14ac:dyDescent="0.25">
      <c r="C766" t="s">
        <v>364</v>
      </c>
      <c r="D766" t="s">
        <v>94</v>
      </c>
      <c r="E766" t="s">
        <v>861</v>
      </c>
      <c r="F766" t="s">
        <v>862</v>
      </c>
    </row>
    <row r="767" spans="3:6" x14ac:dyDescent="0.25">
      <c r="C767" t="s">
        <v>366</v>
      </c>
      <c r="D767" t="s">
        <v>94</v>
      </c>
      <c r="E767" t="s">
        <v>298</v>
      </c>
      <c r="F767" t="s">
        <v>863</v>
      </c>
    </row>
    <row r="768" spans="3:6" x14ac:dyDescent="0.25">
      <c r="C768" t="s">
        <v>366</v>
      </c>
      <c r="D768" t="s">
        <v>94</v>
      </c>
      <c r="E768" t="s">
        <v>437</v>
      </c>
      <c r="F768" t="s">
        <v>863</v>
      </c>
    </row>
    <row r="769" spans="3:6" x14ac:dyDescent="0.25">
      <c r="C769" t="s">
        <v>369</v>
      </c>
      <c r="D769" t="s">
        <v>94</v>
      </c>
      <c r="E769" t="s">
        <v>432</v>
      </c>
      <c r="F769" t="s">
        <v>864</v>
      </c>
    </row>
    <row r="770" spans="3:6" x14ac:dyDescent="0.25">
      <c r="C770" t="s">
        <v>179</v>
      </c>
      <c r="D770" t="s">
        <v>94</v>
      </c>
      <c r="E770" t="s">
        <v>865</v>
      </c>
      <c r="F770" t="s">
        <v>864</v>
      </c>
    </row>
    <row r="771" spans="3:6" x14ac:dyDescent="0.25">
      <c r="C771" t="s">
        <v>210</v>
      </c>
      <c r="D771" t="s">
        <v>94</v>
      </c>
      <c r="E771" t="s">
        <v>473</v>
      </c>
      <c r="F771" t="s">
        <v>866</v>
      </c>
    </row>
    <row r="772" spans="3:6" x14ac:dyDescent="0.25">
      <c r="C772" t="s">
        <v>377</v>
      </c>
      <c r="D772" t="s">
        <v>94</v>
      </c>
      <c r="E772" t="s">
        <v>561</v>
      </c>
      <c r="F772" t="s">
        <v>866</v>
      </c>
    </row>
    <row r="773" spans="3:6" x14ac:dyDescent="0.25">
      <c r="C773" t="s">
        <v>377</v>
      </c>
      <c r="D773" t="s">
        <v>94</v>
      </c>
      <c r="E773" t="s">
        <v>561</v>
      </c>
      <c r="F773" t="s">
        <v>866</v>
      </c>
    </row>
    <row r="774" spans="3:6" x14ac:dyDescent="0.25">
      <c r="C774" t="s">
        <v>378</v>
      </c>
      <c r="D774" t="s">
        <v>94</v>
      </c>
      <c r="E774" t="s">
        <v>207</v>
      </c>
      <c r="F774" t="s">
        <v>866</v>
      </c>
    </row>
    <row r="775" spans="3:6" x14ac:dyDescent="0.25">
      <c r="C775" t="s">
        <v>380</v>
      </c>
      <c r="D775" t="s">
        <v>94</v>
      </c>
      <c r="E775" t="s">
        <v>328</v>
      </c>
      <c r="F775" t="s">
        <v>867</v>
      </c>
    </row>
    <row r="776" spans="3:6" x14ac:dyDescent="0.25">
      <c r="C776" t="s">
        <v>381</v>
      </c>
      <c r="D776" t="s">
        <v>94</v>
      </c>
      <c r="E776" t="s">
        <v>868</v>
      </c>
      <c r="F776" t="s">
        <v>867</v>
      </c>
    </row>
    <row r="777" spans="3:6" x14ac:dyDescent="0.25">
      <c r="C777" t="s">
        <v>384</v>
      </c>
      <c r="D777" t="s">
        <v>94</v>
      </c>
      <c r="E777" t="s">
        <v>513</v>
      </c>
      <c r="F777" t="s">
        <v>869</v>
      </c>
    </row>
    <row r="778" spans="3:6" x14ac:dyDescent="0.25">
      <c r="C778" t="s">
        <v>387</v>
      </c>
      <c r="D778" t="s">
        <v>94</v>
      </c>
      <c r="E778" t="s">
        <v>870</v>
      </c>
      <c r="F778" t="s">
        <v>871</v>
      </c>
    </row>
    <row r="779" spans="3:6" x14ac:dyDescent="0.25">
      <c r="C779" t="s">
        <v>390</v>
      </c>
      <c r="D779" t="s">
        <v>94</v>
      </c>
      <c r="E779" t="s">
        <v>422</v>
      </c>
      <c r="F779" t="s">
        <v>871</v>
      </c>
    </row>
    <row r="780" spans="3:6" x14ac:dyDescent="0.25">
      <c r="C780" t="s">
        <v>391</v>
      </c>
      <c r="D780" t="s">
        <v>94</v>
      </c>
      <c r="E780" t="s">
        <v>872</v>
      </c>
      <c r="F780" t="s">
        <v>871</v>
      </c>
    </row>
    <row r="781" spans="3:6" x14ac:dyDescent="0.25">
      <c r="C781" t="s">
        <v>393</v>
      </c>
      <c r="D781" t="s">
        <v>94</v>
      </c>
      <c r="E781" t="s">
        <v>873</v>
      </c>
      <c r="F781" t="s">
        <v>871</v>
      </c>
    </row>
    <row r="782" spans="3:6" x14ac:dyDescent="0.25">
      <c r="C782" t="s">
        <v>394</v>
      </c>
      <c r="D782" t="s">
        <v>94</v>
      </c>
      <c r="E782" t="s">
        <v>846</v>
      </c>
      <c r="F782" t="s">
        <v>874</v>
      </c>
    </row>
    <row r="783" spans="3:6" x14ac:dyDescent="0.25">
      <c r="C783" t="s">
        <v>399</v>
      </c>
      <c r="D783" t="s">
        <v>94</v>
      </c>
      <c r="E783" t="s">
        <v>425</v>
      </c>
      <c r="F783" t="s">
        <v>874</v>
      </c>
    </row>
    <row r="784" spans="3:6" x14ac:dyDescent="0.25">
      <c r="C784" t="s">
        <v>396</v>
      </c>
      <c r="D784" t="s">
        <v>94</v>
      </c>
      <c r="E784" t="s">
        <v>287</v>
      </c>
      <c r="F784" t="s">
        <v>874</v>
      </c>
    </row>
    <row r="785" spans="3:6" x14ac:dyDescent="0.25">
      <c r="C785" t="s">
        <v>401</v>
      </c>
      <c r="D785" t="s">
        <v>94</v>
      </c>
      <c r="E785" t="s">
        <v>875</v>
      </c>
      <c r="F785" t="s">
        <v>874</v>
      </c>
    </row>
    <row r="786" spans="3:6" x14ac:dyDescent="0.25">
      <c r="C786" t="s">
        <v>221</v>
      </c>
      <c r="D786" t="s">
        <v>94</v>
      </c>
      <c r="E786" t="s">
        <v>207</v>
      </c>
      <c r="F786" t="s">
        <v>876</v>
      </c>
    </row>
    <row r="787" spans="3:6" x14ac:dyDescent="0.25">
      <c r="C787" t="s">
        <v>404</v>
      </c>
      <c r="D787" t="s">
        <v>94</v>
      </c>
      <c r="E787" t="s">
        <v>493</v>
      </c>
      <c r="F787" t="s">
        <v>876</v>
      </c>
    </row>
    <row r="788" spans="3:6" x14ac:dyDescent="0.25">
      <c r="C788" t="s">
        <v>406</v>
      </c>
      <c r="D788" t="s">
        <v>94</v>
      </c>
      <c r="E788" t="s">
        <v>877</v>
      </c>
      <c r="F788" t="s">
        <v>878</v>
      </c>
    </row>
    <row r="789" spans="3:6" x14ac:dyDescent="0.25">
      <c r="C789" t="s">
        <v>407</v>
      </c>
      <c r="D789" t="s">
        <v>94</v>
      </c>
      <c r="E789" t="s">
        <v>651</v>
      </c>
      <c r="F789" t="s">
        <v>879</v>
      </c>
    </row>
    <row r="790" spans="3:6" x14ac:dyDescent="0.25">
      <c r="C790" t="s">
        <v>410</v>
      </c>
      <c r="D790" t="s">
        <v>94</v>
      </c>
      <c r="E790" t="s">
        <v>298</v>
      </c>
      <c r="F790" t="s">
        <v>879</v>
      </c>
    </row>
    <row r="791" spans="3:6" x14ac:dyDescent="0.25">
      <c r="C791" t="s">
        <v>176</v>
      </c>
      <c r="D791" t="s">
        <v>94</v>
      </c>
      <c r="E791" t="s">
        <v>880</v>
      </c>
      <c r="F791" t="s">
        <v>881</v>
      </c>
    </row>
    <row r="792" spans="3:6" x14ac:dyDescent="0.25">
      <c r="C792" t="s">
        <v>413</v>
      </c>
      <c r="D792" t="s">
        <v>94</v>
      </c>
      <c r="E792" t="s">
        <v>483</v>
      </c>
      <c r="F792" t="s">
        <v>881</v>
      </c>
    </row>
    <row r="793" spans="3:6" x14ac:dyDescent="0.25">
      <c r="C793" t="s">
        <v>315</v>
      </c>
      <c r="D793" t="s">
        <v>94</v>
      </c>
      <c r="E793" t="s">
        <v>207</v>
      </c>
      <c r="F793" t="s">
        <v>881</v>
      </c>
    </row>
    <row r="794" spans="3:6" x14ac:dyDescent="0.25">
      <c r="C794" t="s">
        <v>415</v>
      </c>
      <c r="D794" t="s">
        <v>94</v>
      </c>
      <c r="E794" t="s">
        <v>374</v>
      </c>
      <c r="F794" t="s">
        <v>881</v>
      </c>
    </row>
    <row r="795" spans="3:6" x14ac:dyDescent="0.25">
      <c r="C795" t="s">
        <v>420</v>
      </c>
      <c r="D795" t="s">
        <v>94</v>
      </c>
      <c r="E795" t="s">
        <v>301</v>
      </c>
      <c r="F795" t="s">
        <v>882</v>
      </c>
    </row>
    <row r="796" spans="3:6" x14ac:dyDescent="0.25">
      <c r="C796" t="s">
        <v>421</v>
      </c>
      <c r="D796" t="s">
        <v>94</v>
      </c>
      <c r="E796" t="s">
        <v>496</v>
      </c>
      <c r="F796" t="s">
        <v>882</v>
      </c>
    </row>
    <row r="797" spans="3:6" x14ac:dyDescent="0.25">
      <c r="C797" t="s">
        <v>423</v>
      </c>
      <c r="D797" t="s">
        <v>94</v>
      </c>
      <c r="E797" t="s">
        <v>437</v>
      </c>
      <c r="F797" t="s">
        <v>882</v>
      </c>
    </row>
    <row r="798" spans="3:6" x14ac:dyDescent="0.25">
      <c r="C798" t="s">
        <v>424</v>
      </c>
      <c r="D798" t="s">
        <v>94</v>
      </c>
      <c r="E798" t="s">
        <v>449</v>
      </c>
      <c r="F798" t="s">
        <v>882</v>
      </c>
    </row>
    <row r="799" spans="3:6" x14ac:dyDescent="0.25">
      <c r="C799" t="s">
        <v>427</v>
      </c>
      <c r="D799" t="s">
        <v>94</v>
      </c>
      <c r="E799" t="s">
        <v>301</v>
      </c>
      <c r="F799" t="s">
        <v>883</v>
      </c>
    </row>
    <row r="800" spans="3:6" x14ac:dyDescent="0.25">
      <c r="C800" t="s">
        <v>276</v>
      </c>
      <c r="D800" t="s">
        <v>94</v>
      </c>
      <c r="E800" t="s">
        <v>516</v>
      </c>
      <c r="F800" t="s">
        <v>884</v>
      </c>
    </row>
    <row r="801" spans="3:6" x14ac:dyDescent="0.25">
      <c r="C801" t="s">
        <v>431</v>
      </c>
      <c r="D801" t="s">
        <v>94</v>
      </c>
      <c r="E801" t="s">
        <v>435</v>
      </c>
      <c r="F801" t="s">
        <v>885</v>
      </c>
    </row>
    <row r="802" spans="3:6" x14ac:dyDescent="0.25">
      <c r="C802" t="s">
        <v>433</v>
      </c>
      <c r="D802" t="s">
        <v>94</v>
      </c>
      <c r="E802" t="s">
        <v>195</v>
      </c>
      <c r="F802" t="s">
        <v>885</v>
      </c>
    </row>
    <row r="803" spans="3:6" x14ac:dyDescent="0.25">
      <c r="C803" t="s">
        <v>156</v>
      </c>
      <c r="D803" t="s">
        <v>94</v>
      </c>
      <c r="E803" t="s">
        <v>462</v>
      </c>
      <c r="F803" t="s">
        <v>885</v>
      </c>
    </row>
    <row r="804" spans="3:6" x14ac:dyDescent="0.25">
      <c r="C804" t="s">
        <v>172</v>
      </c>
      <c r="D804" t="s">
        <v>94</v>
      </c>
      <c r="E804" t="s">
        <v>886</v>
      </c>
      <c r="F804" t="s">
        <v>887</v>
      </c>
    </row>
    <row r="805" spans="3:6" x14ac:dyDescent="0.25">
      <c r="C805" t="s">
        <v>164</v>
      </c>
      <c r="D805" t="s">
        <v>94</v>
      </c>
      <c r="E805" t="s">
        <v>303</v>
      </c>
      <c r="F805" t="s">
        <v>887</v>
      </c>
    </row>
    <row r="806" spans="3:6" x14ac:dyDescent="0.25">
      <c r="C806" t="s">
        <v>159</v>
      </c>
      <c r="D806" t="s">
        <v>94</v>
      </c>
      <c r="E806" t="s">
        <v>298</v>
      </c>
      <c r="F806" t="s">
        <v>887</v>
      </c>
    </row>
    <row r="807" spans="3:6" x14ac:dyDescent="0.25">
      <c r="C807" t="s">
        <v>438</v>
      </c>
      <c r="D807" t="s">
        <v>94</v>
      </c>
      <c r="E807" t="s">
        <v>888</v>
      </c>
      <c r="F807" t="s">
        <v>889</v>
      </c>
    </row>
    <row r="808" spans="3:6" x14ac:dyDescent="0.25">
      <c r="C808" t="s">
        <v>189</v>
      </c>
      <c r="D808" t="s">
        <v>94</v>
      </c>
      <c r="E808" t="s">
        <v>890</v>
      </c>
      <c r="F808" t="s">
        <v>889</v>
      </c>
    </row>
    <row r="809" spans="3:6" x14ac:dyDescent="0.25">
      <c r="C809" t="s">
        <v>224</v>
      </c>
      <c r="D809" t="s">
        <v>94</v>
      </c>
      <c r="E809" t="s">
        <v>422</v>
      </c>
      <c r="F809" t="s">
        <v>891</v>
      </c>
    </row>
    <row r="810" spans="3:6" x14ac:dyDescent="0.25">
      <c r="C810" t="s">
        <v>174</v>
      </c>
      <c r="D810" t="s">
        <v>94</v>
      </c>
      <c r="E810" t="s">
        <v>892</v>
      </c>
      <c r="F810" t="s">
        <v>893</v>
      </c>
    </row>
    <row r="811" spans="3:6" x14ac:dyDescent="0.25">
      <c r="C811" t="s">
        <v>181</v>
      </c>
      <c r="D811" t="s">
        <v>94</v>
      </c>
      <c r="E811" t="s">
        <v>504</v>
      </c>
      <c r="F811" t="s">
        <v>893</v>
      </c>
    </row>
    <row r="812" spans="3:6" x14ac:dyDescent="0.25">
      <c r="C812" t="s">
        <v>448</v>
      </c>
      <c r="D812" t="s">
        <v>94</v>
      </c>
      <c r="E812" t="s">
        <v>894</v>
      </c>
      <c r="F812" t="s">
        <v>893</v>
      </c>
    </row>
    <row r="813" spans="3:6" x14ac:dyDescent="0.25">
      <c r="C813" t="s">
        <v>167</v>
      </c>
      <c r="D813" t="s">
        <v>94</v>
      </c>
      <c r="E813" t="s">
        <v>694</v>
      </c>
      <c r="F813" t="s">
        <v>895</v>
      </c>
    </row>
    <row r="814" spans="3:6" x14ac:dyDescent="0.25">
      <c r="C814" t="s">
        <v>170</v>
      </c>
      <c r="D814" t="s">
        <v>94</v>
      </c>
      <c r="E814" t="s">
        <v>195</v>
      </c>
      <c r="F814" t="s">
        <v>895</v>
      </c>
    </row>
    <row r="815" spans="3:6" x14ac:dyDescent="0.25">
      <c r="C815" t="s">
        <v>192</v>
      </c>
      <c r="D815" t="s">
        <v>94</v>
      </c>
      <c r="E815" t="s">
        <v>479</v>
      </c>
      <c r="F815" t="s">
        <v>896</v>
      </c>
    </row>
    <row r="816" spans="3:6" x14ac:dyDescent="0.25">
      <c r="C816" t="s">
        <v>154</v>
      </c>
      <c r="D816" t="s">
        <v>94</v>
      </c>
      <c r="E816" t="s">
        <v>303</v>
      </c>
      <c r="F816" t="s">
        <v>896</v>
      </c>
    </row>
    <row r="817" spans="3:6" x14ac:dyDescent="0.25">
      <c r="C817" t="s">
        <v>373</v>
      </c>
      <c r="D817" t="s">
        <v>94</v>
      </c>
      <c r="E817" t="s">
        <v>523</v>
      </c>
      <c r="F817" t="s">
        <v>897</v>
      </c>
    </row>
    <row r="818" spans="3:6" x14ac:dyDescent="0.25">
      <c r="C818" t="s">
        <v>450</v>
      </c>
      <c r="D818" t="s">
        <v>94</v>
      </c>
      <c r="E818" t="s">
        <v>362</v>
      </c>
      <c r="F818" t="s">
        <v>898</v>
      </c>
    </row>
    <row r="819" spans="3:6" x14ac:dyDescent="0.25">
      <c r="C819" t="s">
        <v>162</v>
      </c>
      <c r="D819" t="s">
        <v>94</v>
      </c>
      <c r="E819" t="s">
        <v>521</v>
      </c>
      <c r="F819" t="s">
        <v>898</v>
      </c>
    </row>
    <row r="820" spans="3:6" x14ac:dyDescent="0.25">
      <c r="C820" t="s">
        <v>308</v>
      </c>
      <c r="D820" t="s">
        <v>94</v>
      </c>
      <c r="E820" t="s">
        <v>428</v>
      </c>
      <c r="F820" t="s">
        <v>899</v>
      </c>
    </row>
    <row r="821" spans="3:6" x14ac:dyDescent="0.25">
      <c r="C821" t="s">
        <v>311</v>
      </c>
      <c r="D821" t="s">
        <v>94</v>
      </c>
      <c r="E821" t="s">
        <v>195</v>
      </c>
      <c r="F821" t="s">
        <v>900</v>
      </c>
    </row>
    <row r="822" spans="3:6" x14ac:dyDescent="0.25">
      <c r="C822" t="s">
        <v>312</v>
      </c>
      <c r="D822" t="s">
        <v>94</v>
      </c>
      <c r="E822" t="s">
        <v>499</v>
      </c>
      <c r="F822" t="s">
        <v>901</v>
      </c>
    </row>
    <row r="823" spans="3:6" x14ac:dyDescent="0.25">
      <c r="C823" t="s">
        <v>318</v>
      </c>
      <c r="D823" t="s">
        <v>94</v>
      </c>
      <c r="E823" t="s">
        <v>572</v>
      </c>
      <c r="F823" t="s">
        <v>902</v>
      </c>
    </row>
    <row r="824" spans="3:6" x14ac:dyDescent="0.25">
      <c r="C824" t="s">
        <v>308</v>
      </c>
      <c r="D824" t="s">
        <v>94</v>
      </c>
      <c r="E824" t="s">
        <v>428</v>
      </c>
      <c r="F824" t="s">
        <v>899</v>
      </c>
    </row>
    <row r="825" spans="3:6" x14ac:dyDescent="0.25">
      <c r="C825" t="s">
        <v>311</v>
      </c>
      <c r="D825" t="s">
        <v>94</v>
      </c>
      <c r="E825" t="s">
        <v>195</v>
      </c>
      <c r="F825" t="s">
        <v>900</v>
      </c>
    </row>
    <row r="826" spans="3:6" x14ac:dyDescent="0.25">
      <c r="C826" t="s">
        <v>312</v>
      </c>
      <c r="D826" t="s">
        <v>94</v>
      </c>
      <c r="E826" t="s">
        <v>499</v>
      </c>
      <c r="F826" t="s">
        <v>901</v>
      </c>
    </row>
    <row r="827" spans="3:6" x14ac:dyDescent="0.25">
      <c r="C827" t="s">
        <v>318</v>
      </c>
      <c r="D827" t="s">
        <v>94</v>
      </c>
      <c r="E827" t="s">
        <v>572</v>
      </c>
      <c r="F827" t="s">
        <v>902</v>
      </c>
    </row>
    <row r="828" spans="3:6" x14ac:dyDescent="0.25">
      <c r="C828" t="s">
        <v>256</v>
      </c>
      <c r="D828" t="s">
        <v>94</v>
      </c>
      <c r="E828" t="s">
        <v>195</v>
      </c>
      <c r="F828" t="s">
        <v>902</v>
      </c>
    </row>
    <row r="829" spans="3:6" x14ac:dyDescent="0.25">
      <c r="C829" t="s">
        <v>234</v>
      </c>
      <c r="D829" t="s">
        <v>94</v>
      </c>
      <c r="E829" t="s">
        <v>195</v>
      </c>
      <c r="F829" t="s">
        <v>902</v>
      </c>
    </row>
    <row r="830" spans="3:6" x14ac:dyDescent="0.25">
      <c r="C830" t="s">
        <v>186</v>
      </c>
      <c r="D830" t="s">
        <v>94</v>
      </c>
      <c r="E830" t="s">
        <v>321</v>
      </c>
      <c r="F830" t="s">
        <v>903</v>
      </c>
    </row>
    <row r="831" spans="3:6" x14ac:dyDescent="0.25">
      <c r="C831" t="s">
        <v>323</v>
      </c>
      <c r="D831" t="s">
        <v>94</v>
      </c>
      <c r="E831" t="s">
        <v>326</v>
      </c>
      <c r="F831" t="s">
        <v>903</v>
      </c>
    </row>
    <row r="832" spans="3:6" x14ac:dyDescent="0.25">
      <c r="C832" t="s">
        <v>325</v>
      </c>
      <c r="D832" t="s">
        <v>94</v>
      </c>
      <c r="E832" t="s">
        <v>368</v>
      </c>
      <c r="F832" t="s">
        <v>903</v>
      </c>
    </row>
    <row r="833" spans="3:6" x14ac:dyDescent="0.25">
      <c r="C833" t="s">
        <v>327</v>
      </c>
      <c r="D833" t="s">
        <v>94</v>
      </c>
      <c r="E833" t="s">
        <v>388</v>
      </c>
      <c r="F833" t="s">
        <v>904</v>
      </c>
    </row>
    <row r="834" spans="3:6" x14ac:dyDescent="0.25">
      <c r="C834" t="s">
        <v>260</v>
      </c>
      <c r="D834" t="s">
        <v>94</v>
      </c>
      <c r="E834" t="s">
        <v>195</v>
      </c>
      <c r="F834" t="s">
        <v>904</v>
      </c>
    </row>
    <row r="835" spans="3:6" x14ac:dyDescent="0.25">
      <c r="C835" t="s">
        <v>262</v>
      </c>
      <c r="D835" t="s">
        <v>94</v>
      </c>
      <c r="E835" t="s">
        <v>195</v>
      </c>
      <c r="F835" t="s">
        <v>905</v>
      </c>
    </row>
    <row r="836" spans="3:6" x14ac:dyDescent="0.25">
      <c r="C836" t="s">
        <v>264</v>
      </c>
      <c r="D836" t="s">
        <v>94</v>
      </c>
      <c r="E836" t="s">
        <v>195</v>
      </c>
      <c r="F836" t="s">
        <v>905</v>
      </c>
    </row>
    <row r="837" spans="3:6" x14ac:dyDescent="0.25">
      <c r="C837" t="s">
        <v>124</v>
      </c>
      <c r="D837" t="s">
        <v>94</v>
      </c>
      <c r="E837" t="s">
        <v>372</v>
      </c>
      <c r="F837" t="s">
        <v>906</v>
      </c>
    </row>
    <row r="838" spans="3:6" x14ac:dyDescent="0.25">
      <c r="C838" t="s">
        <v>265</v>
      </c>
      <c r="D838" t="s">
        <v>94</v>
      </c>
      <c r="E838" t="s">
        <v>195</v>
      </c>
      <c r="F838" t="s">
        <v>906</v>
      </c>
    </row>
    <row r="839" spans="3:6" x14ac:dyDescent="0.25">
      <c r="C839" t="s">
        <v>333</v>
      </c>
      <c r="D839" t="s">
        <v>94</v>
      </c>
      <c r="E839" t="s">
        <v>195</v>
      </c>
      <c r="F839" t="s">
        <v>907</v>
      </c>
    </row>
    <row r="840" spans="3:6" x14ac:dyDescent="0.25">
      <c r="C840" t="s">
        <v>268</v>
      </c>
      <c r="D840" t="s">
        <v>94</v>
      </c>
      <c r="E840" t="s">
        <v>408</v>
      </c>
      <c r="F840" t="s">
        <v>907</v>
      </c>
    </row>
    <row r="841" spans="3:6" x14ac:dyDescent="0.25">
      <c r="C841" t="s">
        <v>271</v>
      </c>
      <c r="D841" t="s">
        <v>94</v>
      </c>
      <c r="E841" t="s">
        <v>195</v>
      </c>
      <c r="F841" t="s">
        <v>907</v>
      </c>
    </row>
    <row r="842" spans="3:6" x14ac:dyDescent="0.25">
      <c r="C842" t="s">
        <v>337</v>
      </c>
      <c r="D842" t="s">
        <v>94</v>
      </c>
      <c r="E842" t="s">
        <v>557</v>
      </c>
      <c r="F842" t="s">
        <v>908</v>
      </c>
    </row>
    <row r="843" spans="3:6" x14ac:dyDescent="0.25">
      <c r="C843" t="s">
        <v>339</v>
      </c>
      <c r="D843" t="s">
        <v>94</v>
      </c>
      <c r="E843" t="s">
        <v>195</v>
      </c>
      <c r="F843" t="s">
        <v>909</v>
      </c>
    </row>
    <row r="844" spans="3:6" x14ac:dyDescent="0.25">
      <c r="C844" t="s">
        <v>340</v>
      </c>
      <c r="D844" t="s">
        <v>94</v>
      </c>
      <c r="E844" t="s">
        <v>195</v>
      </c>
      <c r="F844" t="s">
        <v>910</v>
      </c>
    </row>
    <row r="845" spans="3:6" x14ac:dyDescent="0.25">
      <c r="C845" t="s">
        <v>342</v>
      </c>
      <c r="D845" t="s">
        <v>94</v>
      </c>
      <c r="E845" t="s">
        <v>195</v>
      </c>
      <c r="F845" t="s">
        <v>911</v>
      </c>
    </row>
    <row r="846" spans="3:6" x14ac:dyDescent="0.25">
      <c r="C846" t="s">
        <v>349</v>
      </c>
      <c r="D846" t="s">
        <v>94</v>
      </c>
      <c r="E846" t="s">
        <v>195</v>
      </c>
      <c r="F846" t="s">
        <v>912</v>
      </c>
    </row>
    <row r="847" spans="3:6" x14ac:dyDescent="0.25">
      <c r="C847" t="s">
        <v>351</v>
      </c>
      <c r="D847" t="s">
        <v>94</v>
      </c>
      <c r="E847" t="s">
        <v>368</v>
      </c>
      <c r="F847" t="s">
        <v>913</v>
      </c>
    </row>
    <row r="848" spans="3:6" x14ac:dyDescent="0.25">
      <c r="C848" t="s">
        <v>167</v>
      </c>
      <c r="D848" t="s">
        <v>94</v>
      </c>
      <c r="E848" t="s">
        <v>914</v>
      </c>
      <c r="F848" t="s">
        <v>915</v>
      </c>
    </row>
    <row r="849" spans="3:6" x14ac:dyDescent="0.25">
      <c r="C849" t="s">
        <v>170</v>
      </c>
      <c r="D849" t="s">
        <v>94</v>
      </c>
      <c r="E849" t="s">
        <v>374</v>
      </c>
      <c r="F849" t="s">
        <v>915</v>
      </c>
    </row>
    <row r="850" spans="3:6" x14ac:dyDescent="0.25">
      <c r="C850" t="s">
        <v>353</v>
      </c>
      <c r="D850" t="s">
        <v>94</v>
      </c>
      <c r="E850" t="s">
        <v>298</v>
      </c>
      <c r="F850" t="s">
        <v>915</v>
      </c>
    </row>
    <row r="851" spans="3:6" x14ac:dyDescent="0.25">
      <c r="C851" t="s">
        <v>355</v>
      </c>
      <c r="D851" t="s">
        <v>94</v>
      </c>
      <c r="E851" t="s">
        <v>195</v>
      </c>
      <c r="F851" t="s">
        <v>915</v>
      </c>
    </row>
    <row r="852" spans="3:6" x14ac:dyDescent="0.25">
      <c r="C852" t="s">
        <v>356</v>
      </c>
      <c r="D852" t="s">
        <v>94</v>
      </c>
      <c r="E852" t="s">
        <v>491</v>
      </c>
      <c r="F852" t="s">
        <v>916</v>
      </c>
    </row>
    <row r="853" spans="3:6" x14ac:dyDescent="0.25">
      <c r="C853" t="s">
        <v>358</v>
      </c>
      <c r="D853" t="s">
        <v>94</v>
      </c>
      <c r="E853" t="s">
        <v>195</v>
      </c>
      <c r="F853" t="s">
        <v>916</v>
      </c>
    </row>
    <row r="854" spans="3:6" x14ac:dyDescent="0.25">
      <c r="C854" t="s">
        <v>359</v>
      </c>
      <c r="D854" t="s">
        <v>94</v>
      </c>
      <c r="E854" t="s">
        <v>504</v>
      </c>
      <c r="F854" t="s">
        <v>917</v>
      </c>
    </row>
    <row r="855" spans="3:6" x14ac:dyDescent="0.25">
      <c r="C855" t="s">
        <v>361</v>
      </c>
      <c r="D855" t="s">
        <v>94</v>
      </c>
      <c r="E855" t="s">
        <v>195</v>
      </c>
      <c r="F855" t="s">
        <v>917</v>
      </c>
    </row>
    <row r="856" spans="3:6" x14ac:dyDescent="0.25">
      <c r="C856" t="s">
        <v>364</v>
      </c>
      <c r="D856" t="s">
        <v>94</v>
      </c>
      <c r="E856" t="s">
        <v>195</v>
      </c>
      <c r="F856" t="s">
        <v>918</v>
      </c>
    </row>
    <row r="857" spans="3:6" x14ac:dyDescent="0.25">
      <c r="C857" t="s">
        <v>366</v>
      </c>
      <c r="D857" t="s">
        <v>94</v>
      </c>
      <c r="E857" t="s">
        <v>324</v>
      </c>
      <c r="F857" t="s">
        <v>919</v>
      </c>
    </row>
    <row r="858" spans="3:6" x14ac:dyDescent="0.25">
      <c r="C858" t="s">
        <v>366</v>
      </c>
      <c r="D858" t="s">
        <v>94</v>
      </c>
      <c r="E858" t="s">
        <v>493</v>
      </c>
      <c r="F858" t="s">
        <v>919</v>
      </c>
    </row>
    <row r="859" spans="3:6" x14ac:dyDescent="0.25">
      <c r="C859" t="s">
        <v>369</v>
      </c>
      <c r="D859" t="s">
        <v>94</v>
      </c>
      <c r="E859" t="s">
        <v>586</v>
      </c>
      <c r="F859" t="s">
        <v>920</v>
      </c>
    </row>
    <row r="860" spans="3:6" x14ac:dyDescent="0.25">
      <c r="C860" t="s">
        <v>192</v>
      </c>
      <c r="D860" t="s">
        <v>94</v>
      </c>
      <c r="E860" t="s">
        <v>539</v>
      </c>
      <c r="F860" t="s">
        <v>920</v>
      </c>
    </row>
    <row r="861" spans="3:6" x14ac:dyDescent="0.25">
      <c r="C861" t="s">
        <v>154</v>
      </c>
      <c r="D861" t="s">
        <v>94</v>
      </c>
      <c r="E861" t="s">
        <v>425</v>
      </c>
      <c r="F861" t="s">
        <v>920</v>
      </c>
    </row>
    <row r="862" spans="3:6" x14ac:dyDescent="0.25">
      <c r="C862" t="s">
        <v>210</v>
      </c>
      <c r="D862" t="s">
        <v>94</v>
      </c>
      <c r="E862" t="s">
        <v>510</v>
      </c>
      <c r="F862" t="s">
        <v>920</v>
      </c>
    </row>
    <row r="863" spans="3:6" x14ac:dyDescent="0.25">
      <c r="C863" t="s">
        <v>377</v>
      </c>
      <c r="D863" t="s">
        <v>94</v>
      </c>
      <c r="E863" t="s">
        <v>195</v>
      </c>
      <c r="F863" t="s">
        <v>921</v>
      </c>
    </row>
    <row r="864" spans="3:6" x14ac:dyDescent="0.25">
      <c r="C864" t="s">
        <v>378</v>
      </c>
      <c r="D864" t="s">
        <v>94</v>
      </c>
      <c r="E864" t="s">
        <v>195</v>
      </c>
      <c r="F864" t="s">
        <v>921</v>
      </c>
    </row>
    <row r="865" spans="3:6" x14ac:dyDescent="0.25">
      <c r="C865" t="s">
        <v>380</v>
      </c>
      <c r="D865" t="s">
        <v>94</v>
      </c>
      <c r="E865" t="s">
        <v>510</v>
      </c>
      <c r="F865" t="s">
        <v>921</v>
      </c>
    </row>
    <row r="866" spans="3:6" x14ac:dyDescent="0.25">
      <c r="C866" t="s">
        <v>384</v>
      </c>
      <c r="D866" t="s">
        <v>94</v>
      </c>
      <c r="E866" t="s">
        <v>309</v>
      </c>
      <c r="F866" t="s">
        <v>922</v>
      </c>
    </row>
    <row r="867" spans="3:6" x14ac:dyDescent="0.25">
      <c r="C867" t="s">
        <v>377</v>
      </c>
      <c r="D867" t="s">
        <v>94</v>
      </c>
      <c r="E867" t="s">
        <v>195</v>
      </c>
      <c r="F867" t="s">
        <v>921</v>
      </c>
    </row>
    <row r="868" spans="3:6" x14ac:dyDescent="0.25">
      <c r="C868" t="s">
        <v>378</v>
      </c>
      <c r="D868" t="s">
        <v>94</v>
      </c>
      <c r="E868" t="s">
        <v>195</v>
      </c>
      <c r="F868" t="s">
        <v>921</v>
      </c>
    </row>
    <row r="869" spans="3:6" x14ac:dyDescent="0.25">
      <c r="C869" t="s">
        <v>380</v>
      </c>
      <c r="D869" t="s">
        <v>94</v>
      </c>
      <c r="E869" t="s">
        <v>510</v>
      </c>
      <c r="F869" t="s">
        <v>921</v>
      </c>
    </row>
    <row r="870" spans="3:6" x14ac:dyDescent="0.25">
      <c r="C870" t="s">
        <v>384</v>
      </c>
      <c r="D870" t="s">
        <v>94</v>
      </c>
      <c r="E870" t="s">
        <v>309</v>
      </c>
      <c r="F870" t="s">
        <v>922</v>
      </c>
    </row>
    <row r="871" spans="3:6" x14ac:dyDescent="0.25">
      <c r="C871" t="s">
        <v>373</v>
      </c>
      <c r="D871" t="s">
        <v>94</v>
      </c>
      <c r="E871" t="s">
        <v>382</v>
      </c>
      <c r="F871" t="s">
        <v>923</v>
      </c>
    </row>
    <row r="872" spans="3:6" x14ac:dyDescent="0.25">
      <c r="C872" t="s">
        <v>179</v>
      </c>
      <c r="D872" t="s">
        <v>94</v>
      </c>
      <c r="E872" t="s">
        <v>888</v>
      </c>
      <c r="F872" t="s">
        <v>923</v>
      </c>
    </row>
    <row r="873" spans="3:6" x14ac:dyDescent="0.25">
      <c r="C873" t="s">
        <v>387</v>
      </c>
      <c r="D873" t="s">
        <v>94</v>
      </c>
      <c r="E873" t="s">
        <v>820</v>
      </c>
      <c r="F873" t="s">
        <v>923</v>
      </c>
    </row>
    <row r="874" spans="3:6" x14ac:dyDescent="0.25">
      <c r="C874" t="s">
        <v>390</v>
      </c>
      <c r="D874" t="s">
        <v>94</v>
      </c>
      <c r="E874" t="s">
        <v>435</v>
      </c>
      <c r="F874" t="s">
        <v>924</v>
      </c>
    </row>
    <row r="875" spans="3:6" x14ac:dyDescent="0.25">
      <c r="C875" t="s">
        <v>391</v>
      </c>
      <c r="D875" t="s">
        <v>94</v>
      </c>
      <c r="E875" t="s">
        <v>195</v>
      </c>
      <c r="F875" t="s">
        <v>924</v>
      </c>
    </row>
    <row r="876" spans="3:6" x14ac:dyDescent="0.25">
      <c r="C876" t="s">
        <v>381</v>
      </c>
      <c r="D876" t="s">
        <v>94</v>
      </c>
      <c r="E876" t="s">
        <v>374</v>
      </c>
      <c r="F876" t="s">
        <v>924</v>
      </c>
    </row>
    <row r="877" spans="3:6" x14ac:dyDescent="0.25">
      <c r="C877" t="s">
        <v>393</v>
      </c>
      <c r="D877" t="s">
        <v>94</v>
      </c>
      <c r="E877" t="s">
        <v>195</v>
      </c>
      <c r="F877" t="s">
        <v>924</v>
      </c>
    </row>
    <row r="878" spans="3:6" x14ac:dyDescent="0.25">
      <c r="C878" t="s">
        <v>394</v>
      </c>
      <c r="D878" t="s">
        <v>94</v>
      </c>
      <c r="E878" t="s">
        <v>195</v>
      </c>
      <c r="F878" t="s">
        <v>925</v>
      </c>
    </row>
    <row r="879" spans="3:6" x14ac:dyDescent="0.25">
      <c r="C879" t="s">
        <v>396</v>
      </c>
      <c r="D879" t="s">
        <v>94</v>
      </c>
      <c r="E879" t="s">
        <v>326</v>
      </c>
      <c r="F879" t="s">
        <v>925</v>
      </c>
    </row>
    <row r="880" spans="3:6" x14ac:dyDescent="0.25">
      <c r="C880" t="s">
        <v>221</v>
      </c>
      <c r="D880" t="s">
        <v>94</v>
      </c>
      <c r="E880" t="s">
        <v>195</v>
      </c>
      <c r="F880" t="s">
        <v>926</v>
      </c>
    </row>
    <row r="881" spans="3:6" x14ac:dyDescent="0.25">
      <c r="C881" t="s">
        <v>404</v>
      </c>
      <c r="D881" t="s">
        <v>94</v>
      </c>
      <c r="E881" t="s">
        <v>504</v>
      </c>
      <c r="F881" t="s">
        <v>926</v>
      </c>
    </row>
    <row r="882" spans="3:6" x14ac:dyDescent="0.25">
      <c r="C882" t="s">
        <v>406</v>
      </c>
      <c r="D882" t="s">
        <v>94</v>
      </c>
      <c r="E882" t="s">
        <v>195</v>
      </c>
      <c r="F882" t="s">
        <v>927</v>
      </c>
    </row>
    <row r="883" spans="3:6" x14ac:dyDescent="0.25">
      <c r="C883" t="s">
        <v>407</v>
      </c>
      <c r="D883" t="s">
        <v>94</v>
      </c>
      <c r="E883" t="s">
        <v>195</v>
      </c>
      <c r="F883" t="s">
        <v>928</v>
      </c>
    </row>
    <row r="884" spans="3:6" x14ac:dyDescent="0.25">
      <c r="C884" t="s">
        <v>410</v>
      </c>
      <c r="D884" t="s">
        <v>94</v>
      </c>
      <c r="E884" t="s">
        <v>510</v>
      </c>
      <c r="F884" t="s">
        <v>928</v>
      </c>
    </row>
    <row r="885" spans="3:6" x14ac:dyDescent="0.25">
      <c r="C885" t="s">
        <v>399</v>
      </c>
      <c r="D885" t="s">
        <v>94</v>
      </c>
      <c r="E885" t="s">
        <v>521</v>
      </c>
      <c r="F885" t="s">
        <v>928</v>
      </c>
    </row>
    <row r="886" spans="3:6" x14ac:dyDescent="0.25">
      <c r="C886" t="s">
        <v>401</v>
      </c>
      <c r="D886" t="s">
        <v>94</v>
      </c>
      <c r="E886" t="s">
        <v>717</v>
      </c>
      <c r="F886" t="s">
        <v>928</v>
      </c>
    </row>
    <row r="887" spans="3:6" x14ac:dyDescent="0.25">
      <c r="C887" t="s">
        <v>176</v>
      </c>
      <c r="D887" t="s">
        <v>94</v>
      </c>
      <c r="E887" t="s">
        <v>195</v>
      </c>
      <c r="F887" t="s">
        <v>929</v>
      </c>
    </row>
    <row r="888" spans="3:6" x14ac:dyDescent="0.25">
      <c r="C888" t="s">
        <v>413</v>
      </c>
      <c r="D888" t="s">
        <v>94</v>
      </c>
      <c r="E888" t="s">
        <v>195</v>
      </c>
      <c r="F888" t="s">
        <v>929</v>
      </c>
    </row>
    <row r="889" spans="3:6" x14ac:dyDescent="0.25">
      <c r="C889" t="s">
        <v>315</v>
      </c>
      <c r="D889" t="s">
        <v>94</v>
      </c>
      <c r="E889" t="s">
        <v>195</v>
      </c>
      <c r="F889" t="s">
        <v>929</v>
      </c>
    </row>
    <row r="890" spans="3:6" x14ac:dyDescent="0.25">
      <c r="C890" t="s">
        <v>420</v>
      </c>
      <c r="D890" t="s">
        <v>94</v>
      </c>
      <c r="E890" t="s">
        <v>513</v>
      </c>
      <c r="F890" t="s">
        <v>930</v>
      </c>
    </row>
    <row r="891" spans="3:6" x14ac:dyDescent="0.25">
      <c r="C891" t="s">
        <v>421</v>
      </c>
      <c r="D891" t="s">
        <v>94</v>
      </c>
      <c r="E891" t="s">
        <v>476</v>
      </c>
      <c r="F891" t="s">
        <v>930</v>
      </c>
    </row>
    <row r="892" spans="3:6" x14ac:dyDescent="0.25">
      <c r="C892" t="s">
        <v>423</v>
      </c>
      <c r="D892" t="s">
        <v>94</v>
      </c>
      <c r="E892" t="s">
        <v>493</v>
      </c>
      <c r="F892" t="s">
        <v>930</v>
      </c>
    </row>
    <row r="893" spans="3:6" x14ac:dyDescent="0.25">
      <c r="C893" t="s">
        <v>415</v>
      </c>
      <c r="D893" t="s">
        <v>94</v>
      </c>
      <c r="E893" t="s">
        <v>348</v>
      </c>
      <c r="F893" t="s">
        <v>931</v>
      </c>
    </row>
    <row r="894" spans="3:6" x14ac:dyDescent="0.25">
      <c r="C894" t="s">
        <v>427</v>
      </c>
      <c r="D894" t="s">
        <v>94</v>
      </c>
      <c r="E894" t="s">
        <v>507</v>
      </c>
      <c r="F894" t="s">
        <v>931</v>
      </c>
    </row>
    <row r="895" spans="3:6" x14ac:dyDescent="0.25">
      <c r="C895" t="s">
        <v>424</v>
      </c>
      <c r="D895" t="s">
        <v>94</v>
      </c>
      <c r="E895" t="s">
        <v>487</v>
      </c>
      <c r="F895" t="s">
        <v>932</v>
      </c>
    </row>
    <row r="896" spans="3:6" x14ac:dyDescent="0.25">
      <c r="C896" t="s">
        <v>276</v>
      </c>
      <c r="D896" t="s">
        <v>94</v>
      </c>
      <c r="E896" t="s">
        <v>933</v>
      </c>
      <c r="F896" t="s">
        <v>934</v>
      </c>
    </row>
    <row r="897" spans="3:6" x14ac:dyDescent="0.25">
      <c r="C897" t="s">
        <v>431</v>
      </c>
      <c r="D897" t="s">
        <v>94</v>
      </c>
      <c r="E897" t="s">
        <v>309</v>
      </c>
      <c r="F897" t="s">
        <v>934</v>
      </c>
    </row>
    <row r="898" spans="3:6" x14ac:dyDescent="0.25">
      <c r="C898" t="s">
        <v>433</v>
      </c>
      <c r="D898" t="s">
        <v>94</v>
      </c>
      <c r="E898" t="s">
        <v>933</v>
      </c>
      <c r="F898" t="s">
        <v>935</v>
      </c>
    </row>
    <row r="899" spans="3:6" x14ac:dyDescent="0.25">
      <c r="C899" t="s">
        <v>156</v>
      </c>
      <c r="D899" t="s">
        <v>94</v>
      </c>
      <c r="E899" t="s">
        <v>195</v>
      </c>
      <c r="F899" t="s">
        <v>935</v>
      </c>
    </row>
    <row r="900" spans="3:6" x14ac:dyDescent="0.25">
      <c r="C900" t="s">
        <v>279</v>
      </c>
      <c r="D900" t="s">
        <v>94</v>
      </c>
      <c r="E900" t="s">
        <v>195</v>
      </c>
      <c r="F900" t="s">
        <v>936</v>
      </c>
    </row>
    <row r="901" spans="3:6" x14ac:dyDescent="0.25">
      <c r="C901" t="s">
        <v>172</v>
      </c>
      <c r="D901" t="s">
        <v>94</v>
      </c>
      <c r="E901" t="s">
        <v>195</v>
      </c>
      <c r="F901" t="s">
        <v>937</v>
      </c>
    </row>
    <row r="902" spans="3:6" x14ac:dyDescent="0.25">
      <c r="C902" t="s">
        <v>164</v>
      </c>
      <c r="D902" t="s">
        <v>94</v>
      </c>
      <c r="E902" t="s">
        <v>313</v>
      </c>
      <c r="F902" t="s">
        <v>937</v>
      </c>
    </row>
    <row r="903" spans="3:6" x14ac:dyDescent="0.25">
      <c r="C903" t="s">
        <v>159</v>
      </c>
      <c r="D903" t="s">
        <v>94</v>
      </c>
      <c r="E903" t="s">
        <v>372</v>
      </c>
      <c r="F903" t="s">
        <v>937</v>
      </c>
    </row>
    <row r="904" spans="3:6" x14ac:dyDescent="0.25">
      <c r="C904" t="s">
        <v>224</v>
      </c>
      <c r="D904" t="s">
        <v>94</v>
      </c>
      <c r="E904" t="s">
        <v>479</v>
      </c>
      <c r="F904" t="s">
        <v>938</v>
      </c>
    </row>
    <row r="905" spans="3:6" x14ac:dyDescent="0.25">
      <c r="C905" t="s">
        <v>174</v>
      </c>
      <c r="D905" t="s">
        <v>94</v>
      </c>
      <c r="E905" t="s">
        <v>195</v>
      </c>
      <c r="F905" t="s">
        <v>939</v>
      </c>
    </row>
    <row r="906" spans="3:6" x14ac:dyDescent="0.25">
      <c r="C906" t="s">
        <v>181</v>
      </c>
      <c r="D906" t="s">
        <v>94</v>
      </c>
      <c r="E906" t="s">
        <v>557</v>
      </c>
      <c r="F906" t="s">
        <v>939</v>
      </c>
    </row>
    <row r="907" spans="3:6" x14ac:dyDescent="0.25">
      <c r="C907" t="s">
        <v>167</v>
      </c>
      <c r="D907" t="s">
        <v>94</v>
      </c>
      <c r="E907" t="s">
        <v>940</v>
      </c>
      <c r="F907" t="s">
        <v>939</v>
      </c>
    </row>
    <row r="908" spans="3:6" x14ac:dyDescent="0.25">
      <c r="C908" t="s">
        <v>170</v>
      </c>
      <c r="D908" t="s">
        <v>94</v>
      </c>
      <c r="E908" t="s">
        <v>195</v>
      </c>
      <c r="F908" t="s">
        <v>939</v>
      </c>
    </row>
    <row r="909" spans="3:6" x14ac:dyDescent="0.25">
      <c r="C909" t="s">
        <v>438</v>
      </c>
      <c r="D909" t="s">
        <v>94</v>
      </c>
      <c r="E909" t="s">
        <v>425</v>
      </c>
      <c r="F909" t="s">
        <v>941</v>
      </c>
    </row>
    <row r="910" spans="3:6" x14ac:dyDescent="0.25">
      <c r="C910" t="s">
        <v>189</v>
      </c>
      <c r="D910" t="s">
        <v>94</v>
      </c>
      <c r="E910" t="s">
        <v>942</v>
      </c>
      <c r="F910" t="s">
        <v>941</v>
      </c>
    </row>
    <row r="911" spans="3:6" x14ac:dyDescent="0.25">
      <c r="C911" t="s">
        <v>192</v>
      </c>
      <c r="D911" t="s">
        <v>94</v>
      </c>
      <c r="E911" t="s">
        <v>476</v>
      </c>
      <c r="F911" t="s">
        <v>943</v>
      </c>
    </row>
    <row r="912" spans="3:6" x14ac:dyDescent="0.25">
      <c r="C912" t="s">
        <v>154</v>
      </c>
      <c r="D912" t="s">
        <v>94</v>
      </c>
      <c r="E912" t="s">
        <v>303</v>
      </c>
      <c r="F912" t="s">
        <v>943</v>
      </c>
    </row>
    <row r="913" spans="3:6" x14ac:dyDescent="0.25">
      <c r="C913" t="s">
        <v>448</v>
      </c>
      <c r="D913" t="s">
        <v>94</v>
      </c>
      <c r="E913" t="s">
        <v>521</v>
      </c>
      <c r="F913" t="s">
        <v>944</v>
      </c>
    </row>
    <row r="914" spans="3:6" x14ac:dyDescent="0.25">
      <c r="C914" t="s">
        <v>373</v>
      </c>
      <c r="D914" t="s">
        <v>94</v>
      </c>
      <c r="E914" t="s">
        <v>945</v>
      </c>
      <c r="F914" t="s">
        <v>944</v>
      </c>
    </row>
    <row r="915" spans="3:6" x14ac:dyDescent="0.25">
      <c r="C915" t="s">
        <v>179</v>
      </c>
      <c r="D915" t="s">
        <v>94</v>
      </c>
      <c r="E915" t="s">
        <v>496</v>
      </c>
      <c r="F915" t="s">
        <v>944</v>
      </c>
    </row>
    <row r="916" spans="3:6" x14ac:dyDescent="0.25">
      <c r="C916" t="s">
        <v>176</v>
      </c>
      <c r="D916" t="s">
        <v>104</v>
      </c>
      <c r="E916" t="s">
        <v>946</v>
      </c>
      <c r="F916" t="s">
        <v>944</v>
      </c>
    </row>
    <row r="917" spans="3:6" x14ac:dyDescent="0.25">
      <c r="C917" t="s">
        <v>282</v>
      </c>
      <c r="D917" t="s">
        <v>94</v>
      </c>
      <c r="E917" t="s">
        <v>499</v>
      </c>
      <c r="F917" t="s">
        <v>944</v>
      </c>
    </row>
    <row r="918" spans="3:6" x14ac:dyDescent="0.25">
      <c r="C918" t="s">
        <v>381</v>
      </c>
      <c r="D918" t="s">
        <v>94</v>
      </c>
      <c r="E918" t="s">
        <v>313</v>
      </c>
      <c r="F918" t="s">
        <v>944</v>
      </c>
    </row>
    <row r="919" spans="3:6" x14ac:dyDescent="0.25">
      <c r="C919" t="s">
        <v>399</v>
      </c>
      <c r="D919" t="s">
        <v>94</v>
      </c>
      <c r="E919" t="s">
        <v>324</v>
      </c>
      <c r="F919" t="s">
        <v>947</v>
      </c>
    </row>
    <row r="920" spans="3:6" x14ac:dyDescent="0.25">
      <c r="C920" t="s">
        <v>401</v>
      </c>
      <c r="D920" t="s">
        <v>94</v>
      </c>
      <c r="E920" t="s">
        <v>195</v>
      </c>
      <c r="F920" t="s">
        <v>947</v>
      </c>
    </row>
    <row r="921" spans="3:6" x14ac:dyDescent="0.25">
      <c r="C921" t="s">
        <v>284</v>
      </c>
      <c r="D921" t="s">
        <v>94</v>
      </c>
      <c r="E921" t="s">
        <v>195</v>
      </c>
      <c r="F921" t="s">
        <v>948</v>
      </c>
    </row>
    <row r="922" spans="3:6" x14ac:dyDescent="0.25">
      <c r="C922" t="s">
        <v>415</v>
      </c>
      <c r="D922" t="s">
        <v>94</v>
      </c>
      <c r="E922" t="s">
        <v>328</v>
      </c>
      <c r="F922" t="s">
        <v>949</v>
      </c>
    </row>
    <row r="923" spans="3:6" x14ac:dyDescent="0.25">
      <c r="C923" t="s">
        <v>424</v>
      </c>
      <c r="D923" t="s">
        <v>94</v>
      </c>
      <c r="E923" t="s">
        <v>437</v>
      </c>
      <c r="F923" t="s">
        <v>950</v>
      </c>
    </row>
    <row r="924" spans="3:6" x14ac:dyDescent="0.25">
      <c r="C924" t="s">
        <v>450</v>
      </c>
      <c r="D924" t="s">
        <v>94</v>
      </c>
      <c r="E924" t="s">
        <v>495</v>
      </c>
      <c r="F924" t="s">
        <v>951</v>
      </c>
    </row>
    <row r="925" spans="3:6" x14ac:dyDescent="0.25">
      <c r="C925" t="s">
        <v>162</v>
      </c>
      <c r="D925" t="s">
        <v>94</v>
      </c>
      <c r="E925" t="s">
        <v>376</v>
      </c>
      <c r="F925" t="s">
        <v>951</v>
      </c>
    </row>
    <row r="926" spans="3:6" x14ac:dyDescent="0.25">
      <c r="C926" t="s">
        <v>438</v>
      </c>
      <c r="D926" t="s">
        <v>94</v>
      </c>
      <c r="E926" t="s">
        <v>555</v>
      </c>
      <c r="F926" t="s">
        <v>952</v>
      </c>
    </row>
    <row r="927" spans="3:6" x14ac:dyDescent="0.25">
      <c r="C927" t="s">
        <v>189</v>
      </c>
      <c r="D927" t="s">
        <v>94</v>
      </c>
      <c r="E927" t="s">
        <v>624</v>
      </c>
      <c r="F927" t="s">
        <v>953</v>
      </c>
    </row>
    <row r="928" spans="3:6" x14ac:dyDescent="0.25">
      <c r="C928" t="s">
        <v>286</v>
      </c>
      <c r="D928" t="s">
        <v>94</v>
      </c>
      <c r="E928" t="s">
        <v>295</v>
      </c>
      <c r="F928" t="s">
        <v>953</v>
      </c>
    </row>
    <row r="929" spans="3:6" x14ac:dyDescent="0.25">
      <c r="C929" t="s">
        <v>448</v>
      </c>
      <c r="D929" t="s">
        <v>94</v>
      </c>
      <c r="E929" t="s">
        <v>303</v>
      </c>
      <c r="F929" t="s">
        <v>954</v>
      </c>
    </row>
    <row r="930" spans="3:6" x14ac:dyDescent="0.25">
      <c r="C930" t="s">
        <v>450</v>
      </c>
      <c r="D930" t="s">
        <v>94</v>
      </c>
      <c r="E930" t="s">
        <v>298</v>
      </c>
      <c r="F930" t="s">
        <v>955</v>
      </c>
    </row>
    <row r="931" spans="3:6" x14ac:dyDescent="0.25">
      <c r="C931" t="s">
        <v>162</v>
      </c>
      <c r="D931" t="s">
        <v>94</v>
      </c>
      <c r="E931" t="s">
        <v>292</v>
      </c>
      <c r="F931" t="s">
        <v>955</v>
      </c>
    </row>
    <row r="932" spans="3:6" x14ac:dyDescent="0.25">
      <c r="C932" t="s">
        <v>289</v>
      </c>
      <c r="D932" t="s">
        <v>94</v>
      </c>
      <c r="E932" t="s">
        <v>631</v>
      </c>
      <c r="F932" t="s">
        <v>956</v>
      </c>
    </row>
    <row r="933" spans="3:6" x14ac:dyDescent="0.25">
      <c r="C933" t="s">
        <v>291</v>
      </c>
      <c r="D933" t="s">
        <v>94</v>
      </c>
      <c r="E933" t="s">
        <v>295</v>
      </c>
      <c r="F933" t="s">
        <v>957</v>
      </c>
    </row>
    <row r="934" spans="3:6" x14ac:dyDescent="0.25">
      <c r="C934" t="s">
        <v>294</v>
      </c>
      <c r="D934" t="s">
        <v>94</v>
      </c>
      <c r="E934" t="s">
        <v>510</v>
      </c>
      <c r="F934" t="s">
        <v>958</v>
      </c>
    </row>
    <row r="935" spans="3:6" x14ac:dyDescent="0.25">
      <c r="C935" t="s">
        <v>297</v>
      </c>
      <c r="D935" t="s">
        <v>94</v>
      </c>
      <c r="E935" t="s">
        <v>309</v>
      </c>
      <c r="F935" t="s">
        <v>959</v>
      </c>
    </row>
    <row r="936" spans="3:6" x14ac:dyDescent="0.25">
      <c r="C936" t="s">
        <v>300</v>
      </c>
      <c r="D936" t="s">
        <v>94</v>
      </c>
      <c r="E936" t="s">
        <v>503</v>
      </c>
      <c r="F936" t="s">
        <v>960</v>
      </c>
    </row>
    <row r="937" spans="3:6" x14ac:dyDescent="0.25">
      <c r="C937" t="s">
        <v>302</v>
      </c>
      <c r="D937" t="s">
        <v>94</v>
      </c>
      <c r="E937" t="s">
        <v>309</v>
      </c>
      <c r="F937" t="s">
        <v>961</v>
      </c>
    </row>
    <row r="938" spans="3:6" x14ac:dyDescent="0.25">
      <c r="C938" t="s">
        <v>305</v>
      </c>
      <c r="D938" t="s">
        <v>94</v>
      </c>
      <c r="E938" t="s">
        <v>392</v>
      </c>
      <c r="F938" t="s">
        <v>962</v>
      </c>
    </row>
    <row r="939" spans="3:6" x14ac:dyDescent="0.25">
      <c r="C939" t="s">
        <v>307</v>
      </c>
      <c r="D939" t="s">
        <v>94</v>
      </c>
      <c r="E939" t="s">
        <v>572</v>
      </c>
      <c r="F939" t="s">
        <v>962</v>
      </c>
    </row>
    <row r="940" spans="3:6" x14ac:dyDescent="0.25">
      <c r="C940" t="s">
        <v>308</v>
      </c>
      <c r="D940" t="s">
        <v>94</v>
      </c>
      <c r="E940" t="s">
        <v>499</v>
      </c>
      <c r="F940" t="s">
        <v>963</v>
      </c>
    </row>
    <row r="941" spans="3:6" x14ac:dyDescent="0.25">
      <c r="C941" t="s">
        <v>311</v>
      </c>
      <c r="D941" t="s">
        <v>94</v>
      </c>
      <c r="E941" t="s">
        <v>301</v>
      </c>
      <c r="F941" t="s">
        <v>964</v>
      </c>
    </row>
    <row r="942" spans="3:6" x14ac:dyDescent="0.25">
      <c r="C942" t="s">
        <v>312</v>
      </c>
      <c r="D942" t="s">
        <v>94</v>
      </c>
      <c r="E942" t="s">
        <v>503</v>
      </c>
      <c r="F942" t="s">
        <v>965</v>
      </c>
    </row>
    <row r="943" spans="3:6" x14ac:dyDescent="0.25">
      <c r="C943" t="s">
        <v>318</v>
      </c>
      <c r="D943" t="s">
        <v>94</v>
      </c>
      <c r="E943" t="s">
        <v>199</v>
      </c>
      <c r="F943" t="s">
        <v>966</v>
      </c>
    </row>
    <row r="944" spans="3:6" x14ac:dyDescent="0.25">
      <c r="C944" t="s">
        <v>256</v>
      </c>
      <c r="D944" t="s">
        <v>94</v>
      </c>
      <c r="E944" t="s">
        <v>195</v>
      </c>
      <c r="F944" t="s">
        <v>966</v>
      </c>
    </row>
    <row r="945" spans="3:6" x14ac:dyDescent="0.25">
      <c r="C945" t="s">
        <v>234</v>
      </c>
      <c r="D945" t="s">
        <v>94</v>
      </c>
      <c r="E945" t="s">
        <v>195</v>
      </c>
      <c r="F945" t="s">
        <v>966</v>
      </c>
    </row>
    <row r="946" spans="3:6" x14ac:dyDescent="0.25">
      <c r="C946" t="s">
        <v>186</v>
      </c>
      <c r="D946" t="s">
        <v>94</v>
      </c>
      <c r="E946" t="s">
        <v>292</v>
      </c>
      <c r="F946" t="s">
        <v>967</v>
      </c>
    </row>
    <row r="947" spans="3:6" x14ac:dyDescent="0.25">
      <c r="C947" t="s">
        <v>323</v>
      </c>
      <c r="D947" t="s">
        <v>94</v>
      </c>
      <c r="E947" t="s">
        <v>298</v>
      </c>
      <c r="F947" t="s">
        <v>967</v>
      </c>
    </row>
    <row r="948" spans="3:6" x14ac:dyDescent="0.25">
      <c r="C948" t="s">
        <v>325</v>
      </c>
      <c r="D948" t="s">
        <v>94</v>
      </c>
      <c r="E948" t="s">
        <v>496</v>
      </c>
      <c r="F948" t="s">
        <v>967</v>
      </c>
    </row>
    <row r="949" spans="3:6" x14ac:dyDescent="0.25">
      <c r="C949" t="s">
        <v>327</v>
      </c>
      <c r="D949" t="s">
        <v>94</v>
      </c>
      <c r="E949" t="s">
        <v>510</v>
      </c>
      <c r="F949" t="s">
        <v>968</v>
      </c>
    </row>
    <row r="950" spans="3:6" x14ac:dyDescent="0.25">
      <c r="C950" t="s">
        <v>260</v>
      </c>
      <c r="D950" t="s">
        <v>94</v>
      </c>
      <c r="E950" t="s">
        <v>933</v>
      </c>
      <c r="F950" t="s">
        <v>968</v>
      </c>
    </row>
    <row r="951" spans="3:6" x14ac:dyDescent="0.25">
      <c r="C951" t="s">
        <v>262</v>
      </c>
      <c r="D951" t="s">
        <v>94</v>
      </c>
      <c r="E951" t="s">
        <v>397</v>
      </c>
      <c r="F951" t="s">
        <v>969</v>
      </c>
    </row>
    <row r="952" spans="3:6" x14ac:dyDescent="0.25">
      <c r="C952" t="s">
        <v>264</v>
      </c>
      <c r="D952" t="s">
        <v>94</v>
      </c>
      <c r="E952" t="s">
        <v>195</v>
      </c>
      <c r="F952" t="s">
        <v>969</v>
      </c>
    </row>
    <row r="953" spans="3:6" x14ac:dyDescent="0.25">
      <c r="C953" t="s">
        <v>124</v>
      </c>
      <c r="D953" t="s">
        <v>94</v>
      </c>
      <c r="E953" t="s">
        <v>298</v>
      </c>
      <c r="F953" t="s">
        <v>970</v>
      </c>
    </row>
    <row r="954" spans="3:6" x14ac:dyDescent="0.25">
      <c r="C954" t="s">
        <v>265</v>
      </c>
      <c r="D954" t="s">
        <v>94</v>
      </c>
      <c r="E954" t="s">
        <v>586</v>
      </c>
      <c r="F954" t="s">
        <v>970</v>
      </c>
    </row>
    <row r="955" spans="3:6" x14ac:dyDescent="0.25">
      <c r="C955" t="s">
        <v>333</v>
      </c>
      <c r="D955" t="s">
        <v>94</v>
      </c>
      <c r="E955" t="s">
        <v>326</v>
      </c>
      <c r="F955" t="s">
        <v>971</v>
      </c>
    </row>
    <row r="956" spans="3:6" x14ac:dyDescent="0.25">
      <c r="C956" t="s">
        <v>268</v>
      </c>
      <c r="D956" t="s">
        <v>94</v>
      </c>
      <c r="E956" t="s">
        <v>809</v>
      </c>
      <c r="F956" t="s">
        <v>971</v>
      </c>
    </row>
    <row r="957" spans="3:6" x14ac:dyDescent="0.25">
      <c r="C957" t="s">
        <v>271</v>
      </c>
      <c r="D957" t="s">
        <v>94</v>
      </c>
      <c r="E957" t="s">
        <v>195</v>
      </c>
      <c r="F957" t="s">
        <v>972</v>
      </c>
    </row>
    <row r="958" spans="3:6" x14ac:dyDescent="0.25">
      <c r="C958" t="s">
        <v>337</v>
      </c>
      <c r="D958" t="s">
        <v>94</v>
      </c>
      <c r="E958" t="s">
        <v>830</v>
      </c>
      <c r="F958" t="s">
        <v>973</v>
      </c>
    </row>
    <row r="959" spans="3:6" x14ac:dyDescent="0.25">
      <c r="C959" t="s">
        <v>339</v>
      </c>
      <c r="D959" t="s">
        <v>94</v>
      </c>
      <c r="E959" t="s">
        <v>809</v>
      </c>
      <c r="F959" t="s">
        <v>974</v>
      </c>
    </row>
    <row r="960" spans="3:6" x14ac:dyDescent="0.25">
      <c r="C960" t="s">
        <v>340</v>
      </c>
      <c r="D960" t="s">
        <v>94</v>
      </c>
      <c r="E960" t="s">
        <v>491</v>
      </c>
      <c r="F960" t="s">
        <v>975</v>
      </c>
    </row>
    <row r="961" spans="3:6" x14ac:dyDescent="0.25">
      <c r="C961" t="s">
        <v>342</v>
      </c>
      <c r="D961" t="s">
        <v>94</v>
      </c>
      <c r="E961" t="s">
        <v>976</v>
      </c>
      <c r="F961" t="s">
        <v>977</v>
      </c>
    </row>
    <row r="962" spans="3:6" x14ac:dyDescent="0.25">
      <c r="C962" t="s">
        <v>349</v>
      </c>
      <c r="D962" t="s">
        <v>94</v>
      </c>
      <c r="E962" t="s">
        <v>978</v>
      </c>
      <c r="F962" t="s">
        <v>979</v>
      </c>
    </row>
    <row r="963" spans="3:6" x14ac:dyDescent="0.25">
      <c r="C963" t="s">
        <v>351</v>
      </c>
      <c r="D963" t="s">
        <v>94</v>
      </c>
      <c r="E963" t="s">
        <v>437</v>
      </c>
      <c r="F963" t="s">
        <v>980</v>
      </c>
    </row>
    <row r="964" spans="3:6" x14ac:dyDescent="0.25">
      <c r="C964" t="s">
        <v>353</v>
      </c>
      <c r="D964" t="s">
        <v>94</v>
      </c>
      <c r="E964" t="s">
        <v>388</v>
      </c>
      <c r="F964" t="s">
        <v>981</v>
      </c>
    </row>
    <row r="965" spans="3:6" x14ac:dyDescent="0.25">
      <c r="C965" t="s">
        <v>355</v>
      </c>
      <c r="D965" t="s">
        <v>94</v>
      </c>
      <c r="E965" t="s">
        <v>809</v>
      </c>
      <c r="F965" t="s">
        <v>982</v>
      </c>
    </row>
    <row r="966" spans="3:6" x14ac:dyDescent="0.25">
      <c r="C966" t="s">
        <v>356</v>
      </c>
      <c r="D966" t="s">
        <v>94</v>
      </c>
      <c r="E966" t="s">
        <v>298</v>
      </c>
      <c r="F966" t="s">
        <v>982</v>
      </c>
    </row>
    <row r="967" spans="3:6" x14ac:dyDescent="0.25">
      <c r="C967" t="s">
        <v>983</v>
      </c>
      <c r="D967" t="s">
        <v>94</v>
      </c>
      <c r="E967" t="s">
        <v>513</v>
      </c>
      <c r="F967" t="s">
        <v>984</v>
      </c>
    </row>
    <row r="968" spans="3:6" x14ac:dyDescent="0.25">
      <c r="C968" t="s">
        <v>985</v>
      </c>
      <c r="D968" t="s">
        <v>94</v>
      </c>
      <c r="E968" t="s">
        <v>303</v>
      </c>
      <c r="F968" t="s">
        <v>986</v>
      </c>
    </row>
    <row r="969" spans="3:6" x14ac:dyDescent="0.25">
      <c r="C969" t="s">
        <v>987</v>
      </c>
      <c r="D969" t="s">
        <v>94</v>
      </c>
      <c r="E969" t="s">
        <v>287</v>
      </c>
      <c r="F969" t="s">
        <v>986</v>
      </c>
    </row>
    <row r="970" spans="3:6" x14ac:dyDescent="0.25">
      <c r="C970" t="s">
        <v>988</v>
      </c>
      <c r="D970" t="s">
        <v>94</v>
      </c>
      <c r="E970" t="s">
        <v>530</v>
      </c>
      <c r="F970" t="s">
        <v>989</v>
      </c>
    </row>
    <row r="971" spans="3:6" x14ac:dyDescent="0.25">
      <c r="C971" t="s">
        <v>990</v>
      </c>
      <c r="D971" t="s">
        <v>94</v>
      </c>
      <c r="E971" t="s">
        <v>326</v>
      </c>
      <c r="F971" t="s">
        <v>991</v>
      </c>
    </row>
    <row r="972" spans="3:6" x14ac:dyDescent="0.25">
      <c r="C972" t="s">
        <v>992</v>
      </c>
      <c r="D972" t="s">
        <v>94</v>
      </c>
      <c r="E972" t="s">
        <v>480</v>
      </c>
      <c r="F972" t="s">
        <v>991</v>
      </c>
    </row>
    <row r="973" spans="3:6" x14ac:dyDescent="0.25">
      <c r="C973" t="s">
        <v>993</v>
      </c>
      <c r="D973" t="s">
        <v>94</v>
      </c>
      <c r="E973" t="s">
        <v>471</v>
      </c>
      <c r="F973" t="s">
        <v>994</v>
      </c>
    </row>
    <row r="974" spans="3:6" x14ac:dyDescent="0.25">
      <c r="C974" t="s">
        <v>995</v>
      </c>
      <c r="D974" t="s">
        <v>94</v>
      </c>
      <c r="E974" t="s">
        <v>499</v>
      </c>
      <c r="F974" t="s">
        <v>994</v>
      </c>
    </row>
    <row r="975" spans="3:6" x14ac:dyDescent="0.25">
      <c r="C975" t="s">
        <v>996</v>
      </c>
      <c r="D975" t="s">
        <v>94</v>
      </c>
      <c r="E975" t="s">
        <v>493</v>
      </c>
      <c r="F975" t="s">
        <v>997</v>
      </c>
    </row>
    <row r="976" spans="3:6" x14ac:dyDescent="0.25">
      <c r="C976" t="s">
        <v>998</v>
      </c>
      <c r="D976" t="s">
        <v>94</v>
      </c>
      <c r="E976" t="s">
        <v>287</v>
      </c>
      <c r="F976" t="s">
        <v>999</v>
      </c>
    </row>
    <row r="977" spans="3:6" x14ac:dyDescent="0.25">
      <c r="C977" t="s">
        <v>1000</v>
      </c>
      <c r="D977" t="s">
        <v>94</v>
      </c>
      <c r="E977" t="s">
        <v>195</v>
      </c>
      <c r="F977" t="s">
        <v>1001</v>
      </c>
    </row>
    <row r="978" spans="3:6" x14ac:dyDescent="0.25">
      <c r="C978" t="s">
        <v>1002</v>
      </c>
      <c r="D978" t="s">
        <v>94</v>
      </c>
      <c r="E978" t="s">
        <v>392</v>
      </c>
      <c r="F978" t="s">
        <v>1003</v>
      </c>
    </row>
    <row r="979" spans="3:6" x14ac:dyDescent="0.25">
      <c r="C979" t="s">
        <v>1004</v>
      </c>
      <c r="D979" t="s">
        <v>94</v>
      </c>
      <c r="E979" t="s">
        <v>841</v>
      </c>
      <c r="F979" t="s">
        <v>1005</v>
      </c>
    </row>
    <row r="980" spans="3:6" x14ac:dyDescent="0.25">
      <c r="C980" t="s">
        <v>1006</v>
      </c>
      <c r="D980" t="s">
        <v>94</v>
      </c>
      <c r="E980" t="s">
        <v>295</v>
      </c>
      <c r="F980" t="s">
        <v>1007</v>
      </c>
    </row>
    <row r="981" spans="3:6" x14ac:dyDescent="0.25">
      <c r="C981" t="s">
        <v>1008</v>
      </c>
      <c r="D981" t="s">
        <v>94</v>
      </c>
      <c r="E981" t="s">
        <v>388</v>
      </c>
      <c r="F981" t="s">
        <v>1009</v>
      </c>
    </row>
    <row r="982" spans="3:6" x14ac:dyDescent="0.25">
      <c r="C982" t="s">
        <v>302</v>
      </c>
      <c r="D982" t="s">
        <v>94</v>
      </c>
      <c r="E982" t="s">
        <v>309</v>
      </c>
      <c r="F982" t="s">
        <v>1010</v>
      </c>
    </row>
    <row r="983" spans="3:6" x14ac:dyDescent="0.25">
      <c r="C983" t="s">
        <v>307</v>
      </c>
      <c r="D983" t="s">
        <v>94</v>
      </c>
      <c r="E983" t="s">
        <v>809</v>
      </c>
      <c r="F983" t="s">
        <v>1010</v>
      </c>
    </row>
    <row r="984" spans="3:6" x14ac:dyDescent="0.25">
      <c r="C984" t="s">
        <v>311</v>
      </c>
      <c r="D984" t="s">
        <v>94</v>
      </c>
      <c r="E984" t="s">
        <v>976</v>
      </c>
      <c r="F984" t="s">
        <v>1011</v>
      </c>
    </row>
    <row r="985" spans="3:6" x14ac:dyDescent="0.25">
      <c r="C985" t="s">
        <v>1012</v>
      </c>
      <c r="D985" t="s">
        <v>94</v>
      </c>
      <c r="E985" t="s">
        <v>321</v>
      </c>
      <c r="F985" t="s">
        <v>1011</v>
      </c>
    </row>
    <row r="986" spans="3:6" x14ac:dyDescent="0.25">
      <c r="C986" t="s">
        <v>312</v>
      </c>
      <c r="D986" t="s">
        <v>94</v>
      </c>
      <c r="E986" t="s">
        <v>292</v>
      </c>
      <c r="F986" t="s">
        <v>1013</v>
      </c>
    </row>
    <row r="987" spans="3:6" x14ac:dyDescent="0.25">
      <c r="C987" t="s">
        <v>1014</v>
      </c>
      <c r="D987" t="s">
        <v>94</v>
      </c>
      <c r="E987" t="s">
        <v>437</v>
      </c>
      <c r="F987" t="s">
        <v>1015</v>
      </c>
    </row>
    <row r="988" spans="3:6" x14ac:dyDescent="0.25">
      <c r="C988" t="s">
        <v>234</v>
      </c>
      <c r="D988" t="s">
        <v>94</v>
      </c>
      <c r="E988" t="s">
        <v>820</v>
      </c>
      <c r="F988" t="s">
        <v>1016</v>
      </c>
    </row>
    <row r="989" spans="3:6" x14ac:dyDescent="0.25">
      <c r="C989" t="s">
        <v>323</v>
      </c>
      <c r="D989" t="s">
        <v>94</v>
      </c>
      <c r="E989" t="s">
        <v>372</v>
      </c>
      <c r="F989" t="s">
        <v>1017</v>
      </c>
    </row>
    <row r="990" spans="3:6" x14ac:dyDescent="0.25">
      <c r="C990" t="s">
        <v>325</v>
      </c>
      <c r="D990" t="s">
        <v>94</v>
      </c>
      <c r="E990" t="s">
        <v>321</v>
      </c>
      <c r="F990" t="s">
        <v>1017</v>
      </c>
    </row>
    <row r="991" spans="3:6" x14ac:dyDescent="0.25">
      <c r="C991" t="s">
        <v>327</v>
      </c>
      <c r="D991" t="s">
        <v>94</v>
      </c>
      <c r="E991" t="s">
        <v>309</v>
      </c>
      <c r="F991" t="s">
        <v>1018</v>
      </c>
    </row>
    <row r="992" spans="3:6" x14ac:dyDescent="0.25">
      <c r="C992" t="s">
        <v>260</v>
      </c>
      <c r="D992" t="s">
        <v>94</v>
      </c>
      <c r="E992" t="s">
        <v>1019</v>
      </c>
      <c r="F992" t="s">
        <v>1018</v>
      </c>
    </row>
    <row r="993" spans="3:6" x14ac:dyDescent="0.25">
      <c r="C993" t="s">
        <v>264</v>
      </c>
      <c r="D993" t="s">
        <v>94</v>
      </c>
      <c r="E993" t="s">
        <v>480</v>
      </c>
      <c r="F993" t="s">
        <v>1020</v>
      </c>
    </row>
    <row r="994" spans="3:6" x14ac:dyDescent="0.25">
      <c r="C994" t="s">
        <v>124</v>
      </c>
      <c r="D994" t="s">
        <v>94</v>
      </c>
      <c r="E994" t="s">
        <v>287</v>
      </c>
      <c r="F994" t="s">
        <v>1021</v>
      </c>
    </row>
    <row r="995" spans="3:6" x14ac:dyDescent="0.25">
      <c r="C995" t="s">
        <v>265</v>
      </c>
      <c r="D995" t="s">
        <v>94</v>
      </c>
      <c r="E995" t="s">
        <v>372</v>
      </c>
      <c r="F995" t="s">
        <v>1021</v>
      </c>
    </row>
    <row r="996" spans="3:6" x14ac:dyDescent="0.25">
      <c r="C996" t="s">
        <v>983</v>
      </c>
      <c r="D996" t="s">
        <v>94</v>
      </c>
      <c r="E996" t="s">
        <v>309</v>
      </c>
      <c r="F996" t="s">
        <v>1022</v>
      </c>
    </row>
    <row r="997" spans="3:6" x14ac:dyDescent="0.25">
      <c r="C997" t="s">
        <v>985</v>
      </c>
      <c r="D997" t="s">
        <v>94</v>
      </c>
      <c r="E997" t="s">
        <v>298</v>
      </c>
      <c r="F997" t="s">
        <v>1023</v>
      </c>
    </row>
    <row r="998" spans="3:6" x14ac:dyDescent="0.25">
      <c r="C998" t="s">
        <v>987</v>
      </c>
      <c r="D998" t="s">
        <v>94</v>
      </c>
      <c r="E998" t="s">
        <v>388</v>
      </c>
      <c r="F998" t="s">
        <v>1023</v>
      </c>
    </row>
    <row r="999" spans="3:6" x14ac:dyDescent="0.25">
      <c r="C999" t="s">
        <v>268</v>
      </c>
      <c r="D999" t="s">
        <v>94</v>
      </c>
      <c r="E999" t="s">
        <v>195</v>
      </c>
      <c r="F999" t="s">
        <v>1024</v>
      </c>
    </row>
    <row r="1000" spans="3:6" x14ac:dyDescent="0.25">
      <c r="C1000" t="s">
        <v>271</v>
      </c>
      <c r="D1000" t="s">
        <v>94</v>
      </c>
      <c r="E1000" t="s">
        <v>428</v>
      </c>
      <c r="F1000" t="s">
        <v>1024</v>
      </c>
    </row>
    <row r="1001" spans="3:6" x14ac:dyDescent="0.25">
      <c r="C1001" t="s">
        <v>337</v>
      </c>
      <c r="D1001" t="s">
        <v>94</v>
      </c>
      <c r="E1001" t="s">
        <v>493</v>
      </c>
      <c r="F1001" t="s">
        <v>1025</v>
      </c>
    </row>
    <row r="1002" spans="3:6" x14ac:dyDescent="0.25">
      <c r="C1002" t="s">
        <v>988</v>
      </c>
      <c r="D1002" t="s">
        <v>94</v>
      </c>
      <c r="E1002" t="s">
        <v>372</v>
      </c>
      <c r="F1002" t="s">
        <v>1025</v>
      </c>
    </row>
    <row r="1003" spans="3:6" x14ac:dyDescent="0.25">
      <c r="C1003" t="s">
        <v>339</v>
      </c>
      <c r="D1003" t="s">
        <v>94</v>
      </c>
      <c r="E1003" t="s">
        <v>1026</v>
      </c>
      <c r="F1003" t="s">
        <v>1025</v>
      </c>
    </row>
    <row r="1004" spans="3:6" x14ac:dyDescent="0.25">
      <c r="C1004" t="s">
        <v>340</v>
      </c>
      <c r="D1004" t="s">
        <v>94</v>
      </c>
      <c r="E1004" t="s">
        <v>301</v>
      </c>
      <c r="F1004" t="s">
        <v>1027</v>
      </c>
    </row>
    <row r="1005" spans="3:6" x14ac:dyDescent="0.25">
      <c r="C1005" t="s">
        <v>990</v>
      </c>
      <c r="D1005" t="s">
        <v>94</v>
      </c>
      <c r="E1005" t="s">
        <v>820</v>
      </c>
      <c r="F1005" t="s">
        <v>1028</v>
      </c>
    </row>
    <row r="1006" spans="3:6" x14ac:dyDescent="0.25">
      <c r="C1006" t="s">
        <v>349</v>
      </c>
      <c r="D1006" t="s">
        <v>94</v>
      </c>
      <c r="E1006" t="s">
        <v>553</v>
      </c>
      <c r="F1006" t="s">
        <v>1029</v>
      </c>
    </row>
    <row r="1007" spans="3:6" x14ac:dyDescent="0.25">
      <c r="C1007" t="s">
        <v>992</v>
      </c>
      <c r="D1007" t="s">
        <v>94</v>
      </c>
      <c r="E1007" t="s">
        <v>195</v>
      </c>
      <c r="F1007" t="s">
        <v>1030</v>
      </c>
    </row>
    <row r="1008" spans="3:6" x14ac:dyDescent="0.25">
      <c r="C1008" t="s">
        <v>993</v>
      </c>
      <c r="D1008" t="s">
        <v>94</v>
      </c>
      <c r="E1008" t="s">
        <v>435</v>
      </c>
      <c r="F1008" t="s">
        <v>1030</v>
      </c>
    </row>
    <row r="1009" spans="3:6" x14ac:dyDescent="0.25">
      <c r="C1009" t="s">
        <v>995</v>
      </c>
      <c r="D1009" t="s">
        <v>94</v>
      </c>
      <c r="E1009" t="s">
        <v>309</v>
      </c>
      <c r="F1009" t="s">
        <v>1031</v>
      </c>
    </row>
    <row r="1010" spans="3:6" x14ac:dyDescent="0.25">
      <c r="C1010" t="s">
        <v>351</v>
      </c>
      <c r="D1010" t="s">
        <v>94</v>
      </c>
      <c r="E1010" t="s">
        <v>493</v>
      </c>
      <c r="F1010" t="s">
        <v>1032</v>
      </c>
    </row>
    <row r="1011" spans="3:6" x14ac:dyDescent="0.25">
      <c r="C1011" t="s">
        <v>996</v>
      </c>
      <c r="D1011" t="s">
        <v>94</v>
      </c>
      <c r="E1011" t="s">
        <v>496</v>
      </c>
      <c r="F1011" t="s">
        <v>1032</v>
      </c>
    </row>
    <row r="1012" spans="3:6" x14ac:dyDescent="0.25">
      <c r="C1012" t="s">
        <v>353</v>
      </c>
      <c r="D1012" t="s">
        <v>94</v>
      </c>
      <c r="E1012" t="s">
        <v>397</v>
      </c>
      <c r="F1012" t="s">
        <v>1033</v>
      </c>
    </row>
    <row r="1013" spans="3:6" x14ac:dyDescent="0.25">
      <c r="C1013" t="s">
        <v>355</v>
      </c>
      <c r="D1013" t="s">
        <v>94</v>
      </c>
      <c r="E1013" t="s">
        <v>476</v>
      </c>
      <c r="F1013" t="s">
        <v>1033</v>
      </c>
    </row>
    <row r="1014" spans="3:6" x14ac:dyDescent="0.25">
      <c r="C1014" t="s">
        <v>998</v>
      </c>
      <c r="D1014" t="s">
        <v>94</v>
      </c>
      <c r="E1014" t="s">
        <v>324</v>
      </c>
      <c r="F1014" t="s">
        <v>1033</v>
      </c>
    </row>
    <row r="1015" spans="3:6" x14ac:dyDescent="0.25">
      <c r="C1015" t="s">
        <v>356</v>
      </c>
      <c r="D1015" t="s">
        <v>94</v>
      </c>
      <c r="E1015" t="s">
        <v>422</v>
      </c>
      <c r="F1015" t="s">
        <v>1033</v>
      </c>
    </row>
    <row r="1016" spans="3:6" x14ac:dyDescent="0.25">
      <c r="C1016" t="s">
        <v>358</v>
      </c>
      <c r="D1016" t="s">
        <v>94</v>
      </c>
      <c r="E1016" t="s">
        <v>504</v>
      </c>
      <c r="F1016" t="s">
        <v>1034</v>
      </c>
    </row>
    <row r="1017" spans="3:6" x14ac:dyDescent="0.25">
      <c r="C1017" t="s">
        <v>359</v>
      </c>
      <c r="D1017" t="s">
        <v>94</v>
      </c>
      <c r="E1017" t="s">
        <v>435</v>
      </c>
      <c r="F1017" t="s">
        <v>1034</v>
      </c>
    </row>
    <row r="1018" spans="3:6" x14ac:dyDescent="0.25">
      <c r="C1018" t="s">
        <v>361</v>
      </c>
      <c r="D1018" t="s">
        <v>94</v>
      </c>
      <c r="E1018" t="s">
        <v>499</v>
      </c>
      <c r="F1018" t="s">
        <v>1034</v>
      </c>
    </row>
    <row r="1019" spans="3:6" x14ac:dyDescent="0.25">
      <c r="C1019" t="s">
        <v>1000</v>
      </c>
      <c r="D1019" t="s">
        <v>94</v>
      </c>
      <c r="E1019" t="s">
        <v>513</v>
      </c>
      <c r="F1019" t="s">
        <v>1035</v>
      </c>
    </row>
    <row r="1020" spans="3:6" x14ac:dyDescent="0.25">
      <c r="C1020" t="s">
        <v>364</v>
      </c>
      <c r="D1020" t="s">
        <v>94</v>
      </c>
      <c r="E1020" t="s">
        <v>493</v>
      </c>
      <c r="F1020" t="s">
        <v>1035</v>
      </c>
    </row>
    <row r="1021" spans="3:6" x14ac:dyDescent="0.25">
      <c r="C1021" t="s">
        <v>366</v>
      </c>
      <c r="D1021" t="s">
        <v>94</v>
      </c>
      <c r="E1021" t="s">
        <v>435</v>
      </c>
      <c r="F1021" t="s">
        <v>1036</v>
      </c>
    </row>
    <row r="1022" spans="3:6" x14ac:dyDescent="0.25">
      <c r="C1022" t="s">
        <v>1002</v>
      </c>
      <c r="D1022" t="s">
        <v>94</v>
      </c>
      <c r="E1022" t="s">
        <v>435</v>
      </c>
      <c r="F1022" t="s">
        <v>1037</v>
      </c>
    </row>
    <row r="1023" spans="3:6" x14ac:dyDescent="0.25">
      <c r="C1023" t="s">
        <v>1004</v>
      </c>
      <c r="D1023" t="s">
        <v>94</v>
      </c>
      <c r="E1023" t="s">
        <v>604</v>
      </c>
      <c r="F1023" t="s">
        <v>1038</v>
      </c>
    </row>
    <row r="1024" spans="3:6" x14ac:dyDescent="0.25">
      <c r="C1024" t="s">
        <v>369</v>
      </c>
      <c r="D1024" t="s">
        <v>94</v>
      </c>
      <c r="E1024" t="s">
        <v>480</v>
      </c>
      <c r="F1024" t="s">
        <v>1039</v>
      </c>
    </row>
    <row r="1025" spans="3:6" x14ac:dyDescent="0.25">
      <c r="C1025" t="s">
        <v>210</v>
      </c>
      <c r="D1025" t="s">
        <v>94</v>
      </c>
      <c r="E1025" t="s">
        <v>309</v>
      </c>
      <c r="F1025" t="s">
        <v>1039</v>
      </c>
    </row>
    <row r="1026" spans="3:6" x14ac:dyDescent="0.25">
      <c r="C1026" t="s">
        <v>378</v>
      </c>
      <c r="D1026" t="s">
        <v>94</v>
      </c>
      <c r="E1026" t="s">
        <v>516</v>
      </c>
      <c r="F1026" t="s">
        <v>1040</v>
      </c>
    </row>
    <row r="1027" spans="3:6" x14ac:dyDescent="0.25">
      <c r="C1027" t="s">
        <v>380</v>
      </c>
      <c r="D1027" t="s">
        <v>94</v>
      </c>
      <c r="E1027" t="s">
        <v>507</v>
      </c>
      <c r="F1027" t="s">
        <v>1040</v>
      </c>
    </row>
    <row r="1028" spans="3:6" x14ac:dyDescent="0.25">
      <c r="C1028" t="s">
        <v>1006</v>
      </c>
      <c r="D1028" t="s">
        <v>94</v>
      </c>
      <c r="E1028" t="s">
        <v>422</v>
      </c>
      <c r="F1028" t="s">
        <v>1041</v>
      </c>
    </row>
    <row r="1029" spans="3:6" x14ac:dyDescent="0.25">
      <c r="C1029" t="s">
        <v>391</v>
      </c>
      <c r="D1029" t="s">
        <v>94</v>
      </c>
      <c r="E1029" t="s">
        <v>328</v>
      </c>
      <c r="F1029" t="s">
        <v>1042</v>
      </c>
    </row>
    <row r="1030" spans="3:6" x14ac:dyDescent="0.25">
      <c r="C1030" t="s">
        <v>1008</v>
      </c>
      <c r="D1030" t="s">
        <v>94</v>
      </c>
      <c r="E1030" t="s">
        <v>510</v>
      </c>
      <c r="F1030" t="s">
        <v>1043</v>
      </c>
    </row>
    <row r="1031" spans="3:6" x14ac:dyDescent="0.25">
      <c r="C1031" t="s">
        <v>390</v>
      </c>
      <c r="D1031" t="s">
        <v>94</v>
      </c>
      <c r="E1031" t="s">
        <v>496</v>
      </c>
      <c r="F1031" t="s">
        <v>1043</v>
      </c>
    </row>
    <row r="1032" spans="3:6" x14ac:dyDescent="0.25">
      <c r="C1032" t="s">
        <v>393</v>
      </c>
      <c r="D1032" t="s">
        <v>94</v>
      </c>
      <c r="E1032" t="s">
        <v>292</v>
      </c>
      <c r="F1032" t="s">
        <v>1044</v>
      </c>
    </row>
    <row r="1033" spans="3:6" x14ac:dyDescent="0.25">
      <c r="C1033" t="s">
        <v>302</v>
      </c>
      <c r="D1033" t="s">
        <v>94</v>
      </c>
      <c r="E1033" t="s">
        <v>309</v>
      </c>
      <c r="F1033" t="s">
        <v>1044</v>
      </c>
    </row>
    <row r="1034" spans="3:6" x14ac:dyDescent="0.25">
      <c r="C1034" t="s">
        <v>396</v>
      </c>
      <c r="D1034" t="s">
        <v>94</v>
      </c>
      <c r="E1034" t="s">
        <v>513</v>
      </c>
      <c r="F1034" t="s">
        <v>1044</v>
      </c>
    </row>
    <row r="1035" spans="3:6" x14ac:dyDescent="0.25">
      <c r="C1035" t="s">
        <v>394</v>
      </c>
      <c r="D1035" t="s">
        <v>94</v>
      </c>
      <c r="E1035" t="s">
        <v>553</v>
      </c>
      <c r="F1035" t="s">
        <v>1045</v>
      </c>
    </row>
    <row r="1036" spans="3:6" x14ac:dyDescent="0.25">
      <c r="C1036" t="s">
        <v>307</v>
      </c>
      <c r="D1036" t="s">
        <v>94</v>
      </c>
      <c r="E1036" t="s">
        <v>530</v>
      </c>
      <c r="F1036" t="s">
        <v>1045</v>
      </c>
    </row>
    <row r="1037" spans="3:6" x14ac:dyDescent="0.25">
      <c r="C1037" t="s">
        <v>221</v>
      </c>
      <c r="D1037" t="s">
        <v>94</v>
      </c>
      <c r="E1037" t="s">
        <v>456</v>
      </c>
      <c r="F1037" t="s">
        <v>1046</v>
      </c>
    </row>
    <row r="1038" spans="3:6" x14ac:dyDescent="0.25">
      <c r="C1038" t="s">
        <v>404</v>
      </c>
      <c r="D1038" t="s">
        <v>94</v>
      </c>
      <c r="E1038" t="s">
        <v>473</v>
      </c>
      <c r="F1038" t="s">
        <v>1046</v>
      </c>
    </row>
    <row r="1039" spans="3:6" x14ac:dyDescent="0.25">
      <c r="C1039" t="s">
        <v>406</v>
      </c>
      <c r="D1039" t="s">
        <v>94</v>
      </c>
      <c r="E1039" t="s">
        <v>372</v>
      </c>
      <c r="F1039" t="s">
        <v>1047</v>
      </c>
    </row>
    <row r="1040" spans="3:6" x14ac:dyDescent="0.25">
      <c r="C1040" t="s">
        <v>311</v>
      </c>
      <c r="D1040" t="s">
        <v>94</v>
      </c>
      <c r="E1040" t="s">
        <v>510</v>
      </c>
      <c r="F1040" t="s">
        <v>1047</v>
      </c>
    </row>
    <row r="1041" spans="3:6" x14ac:dyDescent="0.25">
      <c r="C1041" t="s">
        <v>407</v>
      </c>
      <c r="D1041" t="s">
        <v>94</v>
      </c>
      <c r="E1041" t="s">
        <v>298</v>
      </c>
      <c r="F1041" t="s">
        <v>1048</v>
      </c>
    </row>
    <row r="1042" spans="3:6" x14ac:dyDescent="0.25">
      <c r="C1042" t="s">
        <v>410</v>
      </c>
      <c r="D1042" t="s">
        <v>94</v>
      </c>
      <c r="E1042" t="s">
        <v>313</v>
      </c>
      <c r="F1042" t="s">
        <v>1048</v>
      </c>
    </row>
    <row r="1043" spans="3:6" x14ac:dyDescent="0.25">
      <c r="C1043" t="s">
        <v>413</v>
      </c>
      <c r="D1043" t="s">
        <v>94</v>
      </c>
      <c r="E1043" t="s">
        <v>428</v>
      </c>
      <c r="F1043" t="s">
        <v>1048</v>
      </c>
    </row>
    <row r="1044" spans="3:6" x14ac:dyDescent="0.25">
      <c r="C1044" t="s">
        <v>315</v>
      </c>
      <c r="D1044" t="s">
        <v>94</v>
      </c>
      <c r="E1044" t="s">
        <v>662</v>
      </c>
      <c r="F1044" t="s">
        <v>1049</v>
      </c>
    </row>
    <row r="1045" spans="3:6" x14ac:dyDescent="0.25">
      <c r="C1045" t="s">
        <v>1012</v>
      </c>
      <c r="D1045" t="s">
        <v>94</v>
      </c>
      <c r="E1045" t="s">
        <v>510</v>
      </c>
      <c r="F1045" t="s">
        <v>1050</v>
      </c>
    </row>
    <row r="1046" spans="3:6" x14ac:dyDescent="0.25">
      <c r="C1046" t="s">
        <v>312</v>
      </c>
      <c r="D1046" t="s">
        <v>94</v>
      </c>
      <c r="E1046" t="s">
        <v>326</v>
      </c>
      <c r="F1046" t="s">
        <v>1051</v>
      </c>
    </row>
    <row r="1047" spans="3:6" x14ac:dyDescent="0.25">
      <c r="C1047" t="s">
        <v>1014</v>
      </c>
      <c r="D1047" t="s">
        <v>94</v>
      </c>
      <c r="E1047" t="s">
        <v>303</v>
      </c>
      <c r="F1047" t="s">
        <v>1052</v>
      </c>
    </row>
    <row r="1048" spans="3:6" x14ac:dyDescent="0.25">
      <c r="C1048" t="s">
        <v>234</v>
      </c>
      <c r="D1048" t="s">
        <v>94</v>
      </c>
      <c r="E1048" t="s">
        <v>368</v>
      </c>
      <c r="F1048" t="s">
        <v>1052</v>
      </c>
    </row>
    <row r="1049" spans="3:6" x14ac:dyDescent="0.25">
      <c r="C1049" t="s">
        <v>420</v>
      </c>
      <c r="D1049" t="s">
        <v>94</v>
      </c>
      <c r="E1049" t="s">
        <v>368</v>
      </c>
      <c r="F1049" t="s">
        <v>1052</v>
      </c>
    </row>
    <row r="1050" spans="3:6" x14ac:dyDescent="0.25">
      <c r="C1050" t="s">
        <v>421</v>
      </c>
      <c r="D1050" t="s">
        <v>94</v>
      </c>
      <c r="E1050" t="s">
        <v>432</v>
      </c>
      <c r="F1050" t="s">
        <v>1052</v>
      </c>
    </row>
    <row r="1051" spans="3:6" x14ac:dyDescent="0.25">
      <c r="C1051" t="s">
        <v>423</v>
      </c>
      <c r="D1051" t="s">
        <v>94</v>
      </c>
      <c r="E1051" t="s">
        <v>324</v>
      </c>
      <c r="F1051" t="s">
        <v>1052</v>
      </c>
    </row>
    <row r="1052" spans="3:6" x14ac:dyDescent="0.25">
      <c r="C1052" t="s">
        <v>323</v>
      </c>
      <c r="D1052" t="s">
        <v>94</v>
      </c>
      <c r="E1052" t="s">
        <v>513</v>
      </c>
      <c r="F1052" t="s">
        <v>1053</v>
      </c>
    </row>
    <row r="1053" spans="3:6" x14ac:dyDescent="0.25">
      <c r="C1053" t="s">
        <v>325</v>
      </c>
      <c r="D1053" t="s">
        <v>94</v>
      </c>
      <c r="E1053" t="s">
        <v>321</v>
      </c>
      <c r="F1053" t="s">
        <v>1053</v>
      </c>
    </row>
    <row r="1054" spans="3:6" x14ac:dyDescent="0.25">
      <c r="C1054" t="s">
        <v>427</v>
      </c>
      <c r="D1054" t="s">
        <v>94</v>
      </c>
      <c r="E1054" t="s">
        <v>510</v>
      </c>
      <c r="F1054" t="s">
        <v>1054</v>
      </c>
    </row>
    <row r="1055" spans="3:6" x14ac:dyDescent="0.25">
      <c r="C1055" t="s">
        <v>327</v>
      </c>
      <c r="D1055" t="s">
        <v>94</v>
      </c>
      <c r="E1055" t="s">
        <v>432</v>
      </c>
      <c r="F1055" t="s">
        <v>1055</v>
      </c>
    </row>
    <row r="1056" spans="3:6" x14ac:dyDescent="0.25">
      <c r="C1056" t="s">
        <v>260</v>
      </c>
      <c r="D1056" t="s">
        <v>94</v>
      </c>
      <c r="E1056" t="s">
        <v>1056</v>
      </c>
      <c r="F1056" t="s">
        <v>1055</v>
      </c>
    </row>
    <row r="1057" spans="3:6" x14ac:dyDescent="0.25">
      <c r="C1057" t="s">
        <v>431</v>
      </c>
      <c r="D1057" t="s">
        <v>94</v>
      </c>
      <c r="E1057" t="s">
        <v>298</v>
      </c>
      <c r="F1057" t="s">
        <v>1055</v>
      </c>
    </row>
    <row r="1058" spans="3:6" x14ac:dyDescent="0.25">
      <c r="C1058" t="s">
        <v>276</v>
      </c>
      <c r="D1058" t="s">
        <v>94</v>
      </c>
      <c r="E1058" t="s">
        <v>479</v>
      </c>
      <c r="F1058" t="s">
        <v>1055</v>
      </c>
    </row>
    <row r="1059" spans="3:6" x14ac:dyDescent="0.25">
      <c r="C1059" t="s">
        <v>433</v>
      </c>
      <c r="D1059" t="s">
        <v>94</v>
      </c>
      <c r="E1059" t="s">
        <v>298</v>
      </c>
      <c r="F1059" t="s">
        <v>1057</v>
      </c>
    </row>
    <row r="1060" spans="3:6" x14ac:dyDescent="0.25">
      <c r="C1060" t="s">
        <v>156</v>
      </c>
      <c r="D1060" t="s">
        <v>94</v>
      </c>
      <c r="E1060" t="s">
        <v>309</v>
      </c>
      <c r="F1060" t="s">
        <v>1057</v>
      </c>
    </row>
    <row r="1061" spans="3:6" x14ac:dyDescent="0.25">
      <c r="C1061" t="s">
        <v>264</v>
      </c>
      <c r="D1061" t="s">
        <v>94</v>
      </c>
      <c r="E1061" t="s">
        <v>435</v>
      </c>
      <c r="F1061" t="s">
        <v>1058</v>
      </c>
    </row>
    <row r="1062" spans="3:6" x14ac:dyDescent="0.25">
      <c r="C1062" t="s">
        <v>124</v>
      </c>
      <c r="D1062" t="s">
        <v>94</v>
      </c>
      <c r="E1062" t="s">
        <v>328</v>
      </c>
      <c r="F1062" t="s">
        <v>1058</v>
      </c>
    </row>
    <row r="1063" spans="3:6" x14ac:dyDescent="0.25">
      <c r="C1063" t="s">
        <v>265</v>
      </c>
      <c r="D1063" t="s">
        <v>94</v>
      </c>
      <c r="E1063" t="s">
        <v>388</v>
      </c>
      <c r="F1063" t="s">
        <v>1059</v>
      </c>
    </row>
    <row r="1064" spans="3:6" x14ac:dyDescent="0.25">
      <c r="C1064" t="s">
        <v>172</v>
      </c>
      <c r="D1064" t="s">
        <v>94</v>
      </c>
      <c r="E1064" t="s">
        <v>504</v>
      </c>
      <c r="F1064" t="s">
        <v>1059</v>
      </c>
    </row>
    <row r="1065" spans="3:6" x14ac:dyDescent="0.25">
      <c r="C1065" t="s">
        <v>268</v>
      </c>
      <c r="D1065" t="s">
        <v>94</v>
      </c>
      <c r="E1065" t="s">
        <v>195</v>
      </c>
      <c r="F1065" t="s">
        <v>1059</v>
      </c>
    </row>
    <row r="1066" spans="3:6" x14ac:dyDescent="0.25">
      <c r="C1066" t="s">
        <v>271</v>
      </c>
      <c r="D1066" t="s">
        <v>94</v>
      </c>
      <c r="E1066" t="s">
        <v>491</v>
      </c>
      <c r="F1066" t="s">
        <v>1060</v>
      </c>
    </row>
    <row r="1067" spans="3:6" x14ac:dyDescent="0.25">
      <c r="C1067" t="s">
        <v>424</v>
      </c>
      <c r="D1067" t="s">
        <v>94</v>
      </c>
      <c r="E1067" t="s">
        <v>416</v>
      </c>
      <c r="F1067" t="s">
        <v>1061</v>
      </c>
    </row>
    <row r="1068" spans="3:6" x14ac:dyDescent="0.25">
      <c r="C1068" t="s">
        <v>164</v>
      </c>
      <c r="D1068" t="s">
        <v>94</v>
      </c>
      <c r="E1068" t="s">
        <v>368</v>
      </c>
      <c r="F1068" t="s">
        <v>1061</v>
      </c>
    </row>
    <row r="1069" spans="3:6" x14ac:dyDescent="0.25">
      <c r="C1069" t="s">
        <v>159</v>
      </c>
      <c r="D1069" t="s">
        <v>94</v>
      </c>
      <c r="E1069" t="s">
        <v>513</v>
      </c>
      <c r="F1069" t="s">
        <v>1061</v>
      </c>
    </row>
    <row r="1070" spans="3:6" x14ac:dyDescent="0.25">
      <c r="C1070" t="s">
        <v>337</v>
      </c>
      <c r="D1070" t="s">
        <v>94</v>
      </c>
      <c r="E1070" t="s">
        <v>287</v>
      </c>
      <c r="F1070" t="s">
        <v>1062</v>
      </c>
    </row>
    <row r="1071" spans="3:6" x14ac:dyDescent="0.25">
      <c r="C1071" t="s">
        <v>224</v>
      </c>
      <c r="D1071" t="s">
        <v>94</v>
      </c>
      <c r="E1071" t="s">
        <v>432</v>
      </c>
      <c r="F1071" t="s">
        <v>1063</v>
      </c>
    </row>
    <row r="1072" spans="3:6" x14ac:dyDescent="0.25">
      <c r="C1072" t="s">
        <v>174</v>
      </c>
      <c r="D1072" t="s">
        <v>94</v>
      </c>
      <c r="E1072" t="s">
        <v>408</v>
      </c>
      <c r="F1072" t="s">
        <v>1064</v>
      </c>
    </row>
    <row r="1073" spans="3:6" x14ac:dyDescent="0.25">
      <c r="C1073" t="s">
        <v>181</v>
      </c>
      <c r="D1073" t="s">
        <v>94</v>
      </c>
      <c r="E1073" t="s">
        <v>435</v>
      </c>
      <c r="F1073" t="s">
        <v>1064</v>
      </c>
    </row>
    <row r="1074" spans="3:6" x14ac:dyDescent="0.25">
      <c r="C1074" t="s">
        <v>339</v>
      </c>
      <c r="D1074" t="s">
        <v>94</v>
      </c>
      <c r="E1074" t="s">
        <v>527</v>
      </c>
      <c r="F1074" t="s">
        <v>1065</v>
      </c>
    </row>
    <row r="1075" spans="3:6" x14ac:dyDescent="0.25">
      <c r="C1075" t="s">
        <v>340</v>
      </c>
      <c r="D1075" t="s">
        <v>94</v>
      </c>
      <c r="E1075" t="s">
        <v>504</v>
      </c>
      <c r="F1075" t="s">
        <v>1066</v>
      </c>
    </row>
    <row r="1076" spans="3:6" x14ac:dyDescent="0.25">
      <c r="C1076" t="s">
        <v>167</v>
      </c>
      <c r="D1076" t="s">
        <v>94</v>
      </c>
      <c r="E1076" t="s">
        <v>321</v>
      </c>
      <c r="F1076" t="s">
        <v>1067</v>
      </c>
    </row>
    <row r="1077" spans="3:6" x14ac:dyDescent="0.25">
      <c r="C1077" t="s">
        <v>170</v>
      </c>
      <c r="D1077" t="s">
        <v>94</v>
      </c>
      <c r="E1077" t="s">
        <v>511</v>
      </c>
      <c r="F1077" t="s">
        <v>1067</v>
      </c>
    </row>
    <row r="1078" spans="3:6" x14ac:dyDescent="0.25">
      <c r="C1078" t="s">
        <v>438</v>
      </c>
      <c r="D1078" t="s">
        <v>94</v>
      </c>
      <c r="E1078" t="s">
        <v>376</v>
      </c>
      <c r="F1078" t="s">
        <v>1068</v>
      </c>
    </row>
    <row r="1079" spans="3:6" x14ac:dyDescent="0.25">
      <c r="C1079" t="s">
        <v>189</v>
      </c>
      <c r="D1079" t="s">
        <v>94</v>
      </c>
      <c r="E1079" t="s">
        <v>441</v>
      </c>
      <c r="F1079" t="s">
        <v>1068</v>
      </c>
    </row>
    <row r="1080" spans="3:6" x14ac:dyDescent="0.25">
      <c r="C1080" t="s">
        <v>192</v>
      </c>
      <c r="D1080" t="s">
        <v>94</v>
      </c>
      <c r="E1080" t="s">
        <v>370</v>
      </c>
      <c r="F1080" t="s">
        <v>1069</v>
      </c>
    </row>
    <row r="1081" spans="3:6" x14ac:dyDescent="0.25">
      <c r="C1081" t="s">
        <v>154</v>
      </c>
      <c r="D1081" t="s">
        <v>94</v>
      </c>
      <c r="E1081" t="s">
        <v>473</v>
      </c>
      <c r="F1081" t="s">
        <v>1069</v>
      </c>
    </row>
    <row r="1082" spans="3:6" x14ac:dyDescent="0.25">
      <c r="C1082" t="s">
        <v>349</v>
      </c>
      <c r="D1082" t="s">
        <v>94</v>
      </c>
      <c r="E1082" t="s">
        <v>1070</v>
      </c>
      <c r="F1082" t="s">
        <v>1069</v>
      </c>
    </row>
    <row r="1083" spans="3:6" x14ac:dyDescent="0.25">
      <c r="C1083" t="s">
        <v>448</v>
      </c>
      <c r="D1083" t="s">
        <v>94</v>
      </c>
      <c r="E1083" t="s">
        <v>521</v>
      </c>
      <c r="F1083" t="s">
        <v>1071</v>
      </c>
    </row>
    <row r="1084" spans="3:6" x14ac:dyDescent="0.25">
      <c r="C1084" t="s">
        <v>373</v>
      </c>
      <c r="D1084" t="s">
        <v>94</v>
      </c>
      <c r="E1084" t="s">
        <v>328</v>
      </c>
      <c r="F1084" t="s">
        <v>1071</v>
      </c>
    </row>
    <row r="1085" spans="3:6" x14ac:dyDescent="0.25">
      <c r="C1085" t="s">
        <v>179</v>
      </c>
      <c r="D1085" t="s">
        <v>94</v>
      </c>
      <c r="E1085" t="s">
        <v>195</v>
      </c>
      <c r="F1085" t="s">
        <v>1071</v>
      </c>
    </row>
    <row r="1086" spans="3:6" x14ac:dyDescent="0.25">
      <c r="C1086" t="s">
        <v>351</v>
      </c>
      <c r="D1086" t="s">
        <v>94</v>
      </c>
      <c r="E1086" t="s">
        <v>513</v>
      </c>
      <c r="F1086" t="s">
        <v>1072</v>
      </c>
    </row>
    <row r="1087" spans="3:6" x14ac:dyDescent="0.25">
      <c r="C1087" t="s">
        <v>353</v>
      </c>
      <c r="D1087" t="s">
        <v>94</v>
      </c>
      <c r="E1087" t="s">
        <v>388</v>
      </c>
      <c r="F1087" t="s">
        <v>1073</v>
      </c>
    </row>
    <row r="1088" spans="3:6" x14ac:dyDescent="0.25">
      <c r="C1088" t="s">
        <v>355</v>
      </c>
      <c r="D1088" t="s">
        <v>94</v>
      </c>
      <c r="E1088" t="s">
        <v>388</v>
      </c>
      <c r="F1088" t="s">
        <v>1073</v>
      </c>
    </row>
    <row r="1089" spans="3:6" x14ac:dyDescent="0.25">
      <c r="C1089" t="s">
        <v>381</v>
      </c>
      <c r="D1089" t="s">
        <v>94</v>
      </c>
      <c r="E1089" t="s">
        <v>422</v>
      </c>
      <c r="F1089" t="s">
        <v>1074</v>
      </c>
    </row>
    <row r="1090" spans="3:6" x14ac:dyDescent="0.25">
      <c r="C1090" t="s">
        <v>450</v>
      </c>
      <c r="D1090" t="s">
        <v>94</v>
      </c>
      <c r="E1090" t="s">
        <v>515</v>
      </c>
      <c r="F1090" t="s">
        <v>1075</v>
      </c>
    </row>
    <row r="1091" spans="3:6" x14ac:dyDescent="0.25">
      <c r="C1091" t="s">
        <v>162</v>
      </c>
      <c r="D1091" t="s">
        <v>94</v>
      </c>
      <c r="E1091" t="s">
        <v>425</v>
      </c>
      <c r="F1091" t="s">
        <v>1075</v>
      </c>
    </row>
    <row r="1092" spans="3:6" x14ac:dyDescent="0.25">
      <c r="C1092" t="s">
        <v>399</v>
      </c>
      <c r="D1092" t="s">
        <v>94</v>
      </c>
      <c r="E1092" t="s">
        <v>496</v>
      </c>
      <c r="F1092" t="s">
        <v>1075</v>
      </c>
    </row>
    <row r="1093" spans="3:6" x14ac:dyDescent="0.25">
      <c r="C1093" t="s">
        <v>401</v>
      </c>
      <c r="D1093" t="s">
        <v>94</v>
      </c>
      <c r="E1093" t="s">
        <v>1076</v>
      </c>
      <c r="F1093" t="s">
        <v>1075</v>
      </c>
    </row>
    <row r="1094" spans="3:6" x14ac:dyDescent="0.25">
      <c r="C1094" t="s">
        <v>356</v>
      </c>
      <c r="D1094" t="s">
        <v>94</v>
      </c>
      <c r="E1094" t="s">
        <v>493</v>
      </c>
      <c r="F1094" t="s">
        <v>1077</v>
      </c>
    </row>
    <row r="1095" spans="3:6" x14ac:dyDescent="0.25">
      <c r="C1095" t="s">
        <v>358</v>
      </c>
      <c r="D1095" t="s">
        <v>94</v>
      </c>
      <c r="E1095" t="s">
        <v>513</v>
      </c>
      <c r="F1095" t="s">
        <v>1077</v>
      </c>
    </row>
    <row r="1096" spans="3:6" x14ac:dyDescent="0.25">
      <c r="C1096" t="s">
        <v>359</v>
      </c>
      <c r="D1096" t="s">
        <v>94</v>
      </c>
      <c r="E1096" t="s">
        <v>499</v>
      </c>
      <c r="F1096" t="s">
        <v>1078</v>
      </c>
    </row>
    <row r="1097" spans="3:6" x14ac:dyDescent="0.25">
      <c r="C1097" t="s">
        <v>361</v>
      </c>
      <c r="D1097" t="s">
        <v>94</v>
      </c>
      <c r="E1097" t="s">
        <v>301</v>
      </c>
      <c r="F1097" t="s">
        <v>1078</v>
      </c>
    </row>
    <row r="1098" spans="3:6" x14ac:dyDescent="0.25">
      <c r="C1098" t="s">
        <v>415</v>
      </c>
      <c r="D1098" t="s">
        <v>94</v>
      </c>
      <c r="E1098" t="s">
        <v>503</v>
      </c>
      <c r="F1098" t="s">
        <v>1078</v>
      </c>
    </row>
    <row r="1099" spans="3:6" x14ac:dyDescent="0.25">
      <c r="C1099" t="s">
        <v>364</v>
      </c>
      <c r="D1099" t="s">
        <v>94</v>
      </c>
      <c r="E1099" t="s">
        <v>499</v>
      </c>
      <c r="F1099" t="s">
        <v>1079</v>
      </c>
    </row>
    <row r="1100" spans="3:6" x14ac:dyDescent="0.25">
      <c r="C1100" t="s">
        <v>366</v>
      </c>
      <c r="D1100" t="s">
        <v>94</v>
      </c>
      <c r="E1100" t="s">
        <v>328</v>
      </c>
      <c r="F1100" t="s">
        <v>1080</v>
      </c>
    </row>
    <row r="1101" spans="3:6" x14ac:dyDescent="0.25">
      <c r="C1101" t="s">
        <v>983</v>
      </c>
      <c r="D1101" t="s">
        <v>94</v>
      </c>
      <c r="E1101" t="s">
        <v>437</v>
      </c>
      <c r="F1101" t="s">
        <v>1081</v>
      </c>
    </row>
    <row r="1102" spans="3:6" x14ac:dyDescent="0.25">
      <c r="C1102" t="s">
        <v>985</v>
      </c>
      <c r="D1102" t="s">
        <v>94</v>
      </c>
      <c r="E1102" t="s">
        <v>328</v>
      </c>
      <c r="F1102" t="s">
        <v>1082</v>
      </c>
    </row>
    <row r="1103" spans="3:6" x14ac:dyDescent="0.25">
      <c r="C1103" t="s">
        <v>987</v>
      </c>
      <c r="D1103" t="s">
        <v>94</v>
      </c>
      <c r="E1103" t="s">
        <v>309</v>
      </c>
      <c r="F1103" t="s">
        <v>1082</v>
      </c>
    </row>
    <row r="1104" spans="3:6" x14ac:dyDescent="0.25">
      <c r="C1104" t="s">
        <v>369</v>
      </c>
      <c r="D1104" t="s">
        <v>94</v>
      </c>
      <c r="E1104" t="s">
        <v>301</v>
      </c>
      <c r="F1104" t="s">
        <v>1083</v>
      </c>
    </row>
    <row r="1105" spans="3:6" x14ac:dyDescent="0.25">
      <c r="C1105" t="s">
        <v>210</v>
      </c>
      <c r="D1105" t="s">
        <v>94</v>
      </c>
      <c r="E1105" t="s">
        <v>435</v>
      </c>
      <c r="F1105" t="s">
        <v>1083</v>
      </c>
    </row>
    <row r="1106" spans="3:6" x14ac:dyDescent="0.25">
      <c r="C1106" t="s">
        <v>378</v>
      </c>
      <c r="D1106" t="s">
        <v>94</v>
      </c>
      <c r="E1106" t="s">
        <v>1084</v>
      </c>
      <c r="F1106" t="s">
        <v>1085</v>
      </c>
    </row>
    <row r="1107" spans="3:6" x14ac:dyDescent="0.25">
      <c r="C1107" t="s">
        <v>380</v>
      </c>
      <c r="D1107" t="s">
        <v>94</v>
      </c>
      <c r="E1107" t="s">
        <v>295</v>
      </c>
      <c r="F1107" t="s">
        <v>1085</v>
      </c>
    </row>
    <row r="1108" spans="3:6" x14ac:dyDescent="0.25">
      <c r="C1108" t="s">
        <v>391</v>
      </c>
      <c r="D1108" t="s">
        <v>94</v>
      </c>
      <c r="E1108" t="s">
        <v>195</v>
      </c>
      <c r="F1108" t="s">
        <v>1086</v>
      </c>
    </row>
    <row r="1109" spans="3:6" x14ac:dyDescent="0.25">
      <c r="C1109" t="s">
        <v>390</v>
      </c>
      <c r="D1109" t="s">
        <v>94</v>
      </c>
      <c r="E1109" t="s">
        <v>309</v>
      </c>
      <c r="F1109" t="s">
        <v>1086</v>
      </c>
    </row>
    <row r="1110" spans="3:6" x14ac:dyDescent="0.25">
      <c r="C1110" t="s">
        <v>393</v>
      </c>
      <c r="D1110" t="s">
        <v>94</v>
      </c>
      <c r="E1110" t="s">
        <v>530</v>
      </c>
      <c r="F1110" t="s">
        <v>1087</v>
      </c>
    </row>
    <row r="1111" spans="3:6" x14ac:dyDescent="0.25">
      <c r="C1111" t="s">
        <v>988</v>
      </c>
      <c r="D1111" t="s">
        <v>94</v>
      </c>
      <c r="E1111" t="s">
        <v>370</v>
      </c>
      <c r="F1111" t="s">
        <v>1087</v>
      </c>
    </row>
    <row r="1112" spans="3:6" x14ac:dyDescent="0.25">
      <c r="C1112" t="s">
        <v>396</v>
      </c>
      <c r="D1112" t="s">
        <v>94</v>
      </c>
      <c r="E1112" t="s">
        <v>435</v>
      </c>
      <c r="F1112" t="s">
        <v>1087</v>
      </c>
    </row>
    <row r="1113" spans="3:6" x14ac:dyDescent="0.25">
      <c r="C1113" t="s">
        <v>990</v>
      </c>
      <c r="D1113" t="s">
        <v>94</v>
      </c>
      <c r="E1113" t="s">
        <v>504</v>
      </c>
      <c r="F1113" t="s">
        <v>1088</v>
      </c>
    </row>
    <row r="1114" spans="3:6" x14ac:dyDescent="0.25">
      <c r="C1114" t="s">
        <v>394</v>
      </c>
      <c r="D1114" t="s">
        <v>94</v>
      </c>
      <c r="E1114" t="s">
        <v>839</v>
      </c>
      <c r="F1114" t="s">
        <v>1089</v>
      </c>
    </row>
    <row r="1115" spans="3:6" x14ac:dyDescent="0.25">
      <c r="C1115" t="s">
        <v>992</v>
      </c>
      <c r="D1115" t="s">
        <v>94</v>
      </c>
      <c r="E1115" t="s">
        <v>397</v>
      </c>
      <c r="F1115" t="s">
        <v>1090</v>
      </c>
    </row>
    <row r="1116" spans="3:6" x14ac:dyDescent="0.25">
      <c r="C1116" t="s">
        <v>993</v>
      </c>
      <c r="D1116" t="s">
        <v>94</v>
      </c>
      <c r="E1116" t="s">
        <v>1076</v>
      </c>
      <c r="F1116" t="s">
        <v>1090</v>
      </c>
    </row>
    <row r="1117" spans="3:6" x14ac:dyDescent="0.25">
      <c r="C1117" t="s">
        <v>995</v>
      </c>
      <c r="D1117" t="s">
        <v>94</v>
      </c>
      <c r="E1117" t="s">
        <v>368</v>
      </c>
      <c r="F1117" t="s">
        <v>1091</v>
      </c>
    </row>
    <row r="1118" spans="3:6" x14ac:dyDescent="0.25">
      <c r="C1118" t="s">
        <v>996</v>
      </c>
      <c r="D1118" t="s">
        <v>94</v>
      </c>
      <c r="E1118" t="s">
        <v>295</v>
      </c>
      <c r="F1118" t="s">
        <v>1092</v>
      </c>
    </row>
    <row r="1119" spans="3:6" x14ac:dyDescent="0.25">
      <c r="C1119" t="s">
        <v>998</v>
      </c>
      <c r="D1119" t="s">
        <v>94</v>
      </c>
      <c r="E1119" t="s">
        <v>397</v>
      </c>
      <c r="F1119" t="s">
        <v>1092</v>
      </c>
    </row>
    <row r="1120" spans="3:6" x14ac:dyDescent="0.25">
      <c r="C1120" t="s">
        <v>221</v>
      </c>
      <c r="D1120" t="s">
        <v>94</v>
      </c>
      <c r="E1120" t="s">
        <v>1093</v>
      </c>
      <c r="F1120" t="s">
        <v>1092</v>
      </c>
    </row>
    <row r="1121" spans="3:6" x14ac:dyDescent="0.25">
      <c r="C1121" t="s">
        <v>404</v>
      </c>
      <c r="D1121" t="s">
        <v>94</v>
      </c>
      <c r="E1121" t="s">
        <v>372</v>
      </c>
      <c r="F1121" t="s">
        <v>1094</v>
      </c>
    </row>
    <row r="1122" spans="3:6" x14ac:dyDescent="0.25">
      <c r="C1122" t="s">
        <v>406</v>
      </c>
      <c r="D1122" t="s">
        <v>94</v>
      </c>
      <c r="E1122" t="s">
        <v>309</v>
      </c>
      <c r="F1122" t="s">
        <v>1094</v>
      </c>
    </row>
    <row r="1123" spans="3:6" x14ac:dyDescent="0.25">
      <c r="C1123" t="s">
        <v>407</v>
      </c>
      <c r="D1123" t="s">
        <v>94</v>
      </c>
      <c r="E1123" t="s">
        <v>432</v>
      </c>
      <c r="F1123" t="s">
        <v>1095</v>
      </c>
    </row>
    <row r="1124" spans="3:6" x14ac:dyDescent="0.25">
      <c r="C1124" t="s">
        <v>410</v>
      </c>
      <c r="D1124" t="s">
        <v>94</v>
      </c>
      <c r="E1124" t="s">
        <v>321</v>
      </c>
      <c r="F1124" t="s">
        <v>1095</v>
      </c>
    </row>
    <row r="1125" spans="3:6" x14ac:dyDescent="0.25">
      <c r="C1125" t="s">
        <v>1000</v>
      </c>
      <c r="D1125" t="s">
        <v>94</v>
      </c>
      <c r="E1125" t="s">
        <v>584</v>
      </c>
      <c r="F1125" t="s">
        <v>1096</v>
      </c>
    </row>
    <row r="1126" spans="3:6" x14ac:dyDescent="0.25">
      <c r="C1126" t="s">
        <v>413</v>
      </c>
      <c r="D1126" t="s">
        <v>94</v>
      </c>
      <c r="E1126" t="s">
        <v>496</v>
      </c>
      <c r="F1126" t="s">
        <v>1096</v>
      </c>
    </row>
    <row r="1127" spans="3:6" x14ac:dyDescent="0.25">
      <c r="C1127" t="s">
        <v>315</v>
      </c>
      <c r="D1127" t="s">
        <v>94</v>
      </c>
      <c r="E1127" t="s">
        <v>886</v>
      </c>
      <c r="F1127" t="s">
        <v>1096</v>
      </c>
    </row>
    <row r="1128" spans="3:6" x14ac:dyDescent="0.25">
      <c r="C1128" t="s">
        <v>420</v>
      </c>
      <c r="D1128" t="s">
        <v>94</v>
      </c>
      <c r="E1128" t="s">
        <v>480</v>
      </c>
      <c r="F1128" t="s">
        <v>1097</v>
      </c>
    </row>
    <row r="1129" spans="3:6" x14ac:dyDescent="0.25">
      <c r="C1129" t="s">
        <v>421</v>
      </c>
      <c r="D1129" t="s">
        <v>94</v>
      </c>
      <c r="E1129" t="s">
        <v>586</v>
      </c>
      <c r="F1129" t="s">
        <v>1097</v>
      </c>
    </row>
    <row r="1130" spans="3:6" x14ac:dyDescent="0.25">
      <c r="C1130" t="s">
        <v>423</v>
      </c>
      <c r="D1130" t="s">
        <v>94</v>
      </c>
      <c r="E1130" t="s">
        <v>321</v>
      </c>
      <c r="F1130" t="s">
        <v>1097</v>
      </c>
    </row>
    <row r="1131" spans="3:6" x14ac:dyDescent="0.25">
      <c r="C1131" t="s">
        <v>424</v>
      </c>
      <c r="D1131" t="s">
        <v>94</v>
      </c>
      <c r="E1131" t="s">
        <v>569</v>
      </c>
      <c r="F1131" t="s">
        <v>1097</v>
      </c>
    </row>
    <row r="1132" spans="3:6" x14ac:dyDescent="0.25">
      <c r="C1132" t="s">
        <v>427</v>
      </c>
      <c r="D1132" t="s">
        <v>94</v>
      </c>
      <c r="E1132" t="s">
        <v>945</v>
      </c>
      <c r="F1132" t="s">
        <v>1098</v>
      </c>
    </row>
    <row r="1133" spans="3:6" x14ac:dyDescent="0.25">
      <c r="C1133" t="s">
        <v>1002</v>
      </c>
      <c r="D1133" t="s">
        <v>94</v>
      </c>
      <c r="E1133" t="s">
        <v>572</v>
      </c>
      <c r="F1133" t="s">
        <v>1099</v>
      </c>
    </row>
    <row r="1134" spans="3:6" x14ac:dyDescent="0.25">
      <c r="C1134" t="s">
        <v>431</v>
      </c>
      <c r="D1134" t="s">
        <v>94</v>
      </c>
      <c r="E1134" t="s">
        <v>298</v>
      </c>
      <c r="F1134" t="s">
        <v>1100</v>
      </c>
    </row>
    <row r="1135" spans="3:6" x14ac:dyDescent="0.25">
      <c r="C1135" t="s">
        <v>276</v>
      </c>
      <c r="D1135" t="s">
        <v>94</v>
      </c>
      <c r="E1135" t="s">
        <v>479</v>
      </c>
      <c r="F1135" t="s">
        <v>1100</v>
      </c>
    </row>
    <row r="1136" spans="3:6" x14ac:dyDescent="0.25">
      <c r="C1136" t="s">
        <v>1004</v>
      </c>
      <c r="D1136" t="s">
        <v>94</v>
      </c>
      <c r="E1136" t="s">
        <v>1101</v>
      </c>
      <c r="F1136" t="s">
        <v>1100</v>
      </c>
    </row>
    <row r="1137" spans="3:6" x14ac:dyDescent="0.25">
      <c r="C1137" t="s">
        <v>433</v>
      </c>
      <c r="D1137" t="s">
        <v>94</v>
      </c>
      <c r="E1137" t="s">
        <v>631</v>
      </c>
      <c r="F1137" t="s">
        <v>1100</v>
      </c>
    </row>
    <row r="1138" spans="3:6" x14ac:dyDescent="0.25">
      <c r="C1138" t="s">
        <v>156</v>
      </c>
      <c r="D1138" t="s">
        <v>94</v>
      </c>
      <c r="E1138" t="s">
        <v>513</v>
      </c>
      <c r="F1138" t="s">
        <v>1100</v>
      </c>
    </row>
    <row r="1139" spans="3:6" x14ac:dyDescent="0.25">
      <c r="C1139" t="s">
        <v>172</v>
      </c>
      <c r="D1139" t="s">
        <v>94</v>
      </c>
      <c r="E1139" t="s">
        <v>195</v>
      </c>
      <c r="F1139" t="s">
        <v>1102</v>
      </c>
    </row>
    <row r="1140" spans="3:6" x14ac:dyDescent="0.25">
      <c r="C1140" t="s">
        <v>164</v>
      </c>
      <c r="D1140" t="s">
        <v>94</v>
      </c>
      <c r="E1140" t="s">
        <v>295</v>
      </c>
      <c r="F1140" t="s">
        <v>1102</v>
      </c>
    </row>
    <row r="1141" spans="3:6" x14ac:dyDescent="0.25">
      <c r="C1141" t="s">
        <v>159</v>
      </c>
      <c r="D1141" t="s">
        <v>94</v>
      </c>
      <c r="E1141" t="s">
        <v>499</v>
      </c>
      <c r="F1141" t="s">
        <v>1102</v>
      </c>
    </row>
    <row r="1142" spans="3:6" x14ac:dyDescent="0.25">
      <c r="C1142" t="s">
        <v>438</v>
      </c>
      <c r="D1142" t="s">
        <v>94</v>
      </c>
      <c r="E1142" t="s">
        <v>487</v>
      </c>
      <c r="F1142" t="s">
        <v>1103</v>
      </c>
    </row>
    <row r="1143" spans="3:6" x14ac:dyDescent="0.25">
      <c r="C1143" t="s">
        <v>189</v>
      </c>
      <c r="D1143" t="s">
        <v>94</v>
      </c>
      <c r="E1143" t="s">
        <v>441</v>
      </c>
      <c r="F1143" t="s">
        <v>1103</v>
      </c>
    </row>
    <row r="1144" spans="3:6" x14ac:dyDescent="0.25">
      <c r="C1144" t="s">
        <v>1006</v>
      </c>
      <c r="D1144" t="s">
        <v>94</v>
      </c>
      <c r="E1144" t="s">
        <v>809</v>
      </c>
      <c r="F1144" t="s">
        <v>1103</v>
      </c>
    </row>
    <row r="1145" spans="3:6" x14ac:dyDescent="0.25">
      <c r="C1145" t="s">
        <v>224</v>
      </c>
      <c r="D1145" t="s">
        <v>94</v>
      </c>
      <c r="E1145" t="s">
        <v>503</v>
      </c>
      <c r="F1145" t="s">
        <v>1104</v>
      </c>
    </row>
    <row r="1146" spans="3:6" x14ac:dyDescent="0.25">
      <c r="C1146" t="s">
        <v>174</v>
      </c>
      <c r="D1146" t="s">
        <v>94</v>
      </c>
      <c r="E1146" t="s">
        <v>195</v>
      </c>
      <c r="F1146" t="s">
        <v>1105</v>
      </c>
    </row>
    <row r="1147" spans="3:6" x14ac:dyDescent="0.25">
      <c r="C1147" t="s">
        <v>181</v>
      </c>
      <c r="D1147" t="s">
        <v>94</v>
      </c>
      <c r="E1147" t="s">
        <v>435</v>
      </c>
      <c r="F1147" t="s">
        <v>1105</v>
      </c>
    </row>
    <row r="1148" spans="3:6" x14ac:dyDescent="0.25">
      <c r="C1148" t="s">
        <v>448</v>
      </c>
      <c r="D1148" t="s">
        <v>94</v>
      </c>
      <c r="E1148" t="s">
        <v>487</v>
      </c>
      <c r="F1148" t="s">
        <v>1105</v>
      </c>
    </row>
    <row r="1149" spans="3:6" x14ac:dyDescent="0.25">
      <c r="C1149" t="s">
        <v>167</v>
      </c>
      <c r="D1149" t="s">
        <v>94</v>
      </c>
      <c r="E1149" t="s">
        <v>326</v>
      </c>
      <c r="F1149" t="s">
        <v>1105</v>
      </c>
    </row>
    <row r="1150" spans="3:6" x14ac:dyDescent="0.25">
      <c r="C1150" t="s">
        <v>170</v>
      </c>
      <c r="D1150" t="s">
        <v>94</v>
      </c>
      <c r="E1150" t="s">
        <v>195</v>
      </c>
      <c r="F1150" t="s">
        <v>1106</v>
      </c>
    </row>
    <row r="1151" spans="3:6" x14ac:dyDescent="0.25">
      <c r="C1151" t="s">
        <v>1008</v>
      </c>
      <c r="D1151" t="s">
        <v>94</v>
      </c>
      <c r="E1151" t="s">
        <v>287</v>
      </c>
      <c r="F1151" t="s">
        <v>1106</v>
      </c>
    </row>
    <row r="1152" spans="3:6" x14ac:dyDescent="0.25">
      <c r="C1152" t="s">
        <v>302</v>
      </c>
      <c r="D1152" t="s">
        <v>94</v>
      </c>
      <c r="E1152" t="s">
        <v>432</v>
      </c>
      <c r="F1152" t="s">
        <v>1107</v>
      </c>
    </row>
    <row r="1153" spans="3:6" x14ac:dyDescent="0.25">
      <c r="C1153" t="s">
        <v>192</v>
      </c>
      <c r="D1153" t="s">
        <v>94</v>
      </c>
      <c r="E1153" t="s">
        <v>328</v>
      </c>
      <c r="F1153" t="s">
        <v>1107</v>
      </c>
    </row>
    <row r="1154" spans="3:6" x14ac:dyDescent="0.25">
      <c r="C1154" t="s">
        <v>154</v>
      </c>
      <c r="D1154" t="s">
        <v>94</v>
      </c>
      <c r="E1154" t="s">
        <v>388</v>
      </c>
      <c r="F1154" t="s">
        <v>1107</v>
      </c>
    </row>
    <row r="1155" spans="3:6" x14ac:dyDescent="0.25">
      <c r="C1155" t="s">
        <v>307</v>
      </c>
      <c r="D1155" t="s">
        <v>94</v>
      </c>
      <c r="E1155" t="s">
        <v>203</v>
      </c>
      <c r="F1155" t="s">
        <v>1107</v>
      </c>
    </row>
    <row r="1156" spans="3:6" x14ac:dyDescent="0.25">
      <c r="C1156" t="s">
        <v>373</v>
      </c>
      <c r="D1156" t="s">
        <v>94</v>
      </c>
      <c r="E1156" t="s">
        <v>479</v>
      </c>
      <c r="F1156" t="s">
        <v>1108</v>
      </c>
    </row>
    <row r="1157" spans="3:6" x14ac:dyDescent="0.25">
      <c r="C1157" t="s">
        <v>179</v>
      </c>
      <c r="D1157" t="s">
        <v>94</v>
      </c>
      <c r="E1157" t="s">
        <v>408</v>
      </c>
      <c r="F1157" t="s">
        <v>1108</v>
      </c>
    </row>
    <row r="1158" spans="3:6" x14ac:dyDescent="0.25">
      <c r="C1158" t="s">
        <v>381</v>
      </c>
      <c r="D1158" t="s">
        <v>94</v>
      </c>
      <c r="E1158" t="s">
        <v>328</v>
      </c>
      <c r="F1158" t="s">
        <v>1109</v>
      </c>
    </row>
    <row r="1159" spans="3:6" x14ac:dyDescent="0.25">
      <c r="C1159" t="s">
        <v>311</v>
      </c>
      <c r="D1159" t="s">
        <v>94</v>
      </c>
      <c r="E1159" t="s">
        <v>830</v>
      </c>
      <c r="F1159" t="s">
        <v>1109</v>
      </c>
    </row>
    <row r="1160" spans="3:6" x14ac:dyDescent="0.25">
      <c r="C1160" t="s">
        <v>1012</v>
      </c>
      <c r="D1160" t="s">
        <v>94</v>
      </c>
      <c r="E1160" t="s">
        <v>503</v>
      </c>
      <c r="F1160" t="s">
        <v>1109</v>
      </c>
    </row>
    <row r="1161" spans="3:6" x14ac:dyDescent="0.25">
      <c r="C1161" t="s">
        <v>399</v>
      </c>
      <c r="D1161" t="s">
        <v>94</v>
      </c>
      <c r="E1161" t="s">
        <v>1076</v>
      </c>
      <c r="F1161" t="s">
        <v>1110</v>
      </c>
    </row>
    <row r="1162" spans="3:6" x14ac:dyDescent="0.25">
      <c r="C1162" t="s">
        <v>450</v>
      </c>
      <c r="D1162" t="s">
        <v>94</v>
      </c>
      <c r="E1162" t="s">
        <v>374</v>
      </c>
      <c r="F1162" t="s">
        <v>1110</v>
      </c>
    </row>
    <row r="1163" spans="3:6" x14ac:dyDescent="0.25">
      <c r="C1163" t="s">
        <v>401</v>
      </c>
      <c r="D1163" t="s">
        <v>94</v>
      </c>
      <c r="E1163" t="s">
        <v>624</v>
      </c>
      <c r="F1163" t="s">
        <v>1110</v>
      </c>
    </row>
    <row r="1164" spans="3:6" x14ac:dyDescent="0.25">
      <c r="C1164" t="s">
        <v>162</v>
      </c>
      <c r="D1164" t="s">
        <v>94</v>
      </c>
      <c r="E1164" t="s">
        <v>525</v>
      </c>
      <c r="F1164" t="s">
        <v>1110</v>
      </c>
    </row>
    <row r="1165" spans="3:6" x14ac:dyDescent="0.25">
      <c r="C1165" t="s">
        <v>312</v>
      </c>
      <c r="D1165" t="s">
        <v>94</v>
      </c>
      <c r="E1165" t="s">
        <v>326</v>
      </c>
      <c r="F1165" t="s">
        <v>1110</v>
      </c>
    </row>
    <row r="1166" spans="3:6" x14ac:dyDescent="0.25">
      <c r="C1166" t="s">
        <v>415</v>
      </c>
      <c r="D1166" t="s">
        <v>94</v>
      </c>
      <c r="E1166" t="s">
        <v>435</v>
      </c>
      <c r="F1166" t="s">
        <v>1111</v>
      </c>
    </row>
    <row r="1167" spans="3:6" x14ac:dyDescent="0.25">
      <c r="C1167" t="s">
        <v>1014</v>
      </c>
      <c r="D1167" t="s">
        <v>94</v>
      </c>
      <c r="E1167" t="s">
        <v>326</v>
      </c>
      <c r="F1167" t="s">
        <v>1112</v>
      </c>
    </row>
    <row r="1168" spans="3:6" x14ac:dyDescent="0.25">
      <c r="C1168" t="s">
        <v>234</v>
      </c>
      <c r="D1168" t="s">
        <v>94</v>
      </c>
      <c r="E1168" t="s">
        <v>199</v>
      </c>
      <c r="F1168" t="s">
        <v>1112</v>
      </c>
    </row>
    <row r="1169" spans="3:6" x14ac:dyDescent="0.25">
      <c r="C1169" t="s">
        <v>323</v>
      </c>
      <c r="D1169" t="s">
        <v>94</v>
      </c>
      <c r="E1169" t="s">
        <v>513</v>
      </c>
      <c r="F1169" t="s">
        <v>1113</v>
      </c>
    </row>
    <row r="1170" spans="3:6" x14ac:dyDescent="0.25">
      <c r="C1170" t="s">
        <v>325</v>
      </c>
      <c r="D1170" t="s">
        <v>94</v>
      </c>
      <c r="E1170" t="s">
        <v>499</v>
      </c>
      <c r="F1170" t="s">
        <v>1113</v>
      </c>
    </row>
    <row r="1171" spans="3:6" x14ac:dyDescent="0.25">
      <c r="C1171" t="s">
        <v>327</v>
      </c>
      <c r="D1171" t="s">
        <v>94</v>
      </c>
      <c r="E1171" t="s">
        <v>324</v>
      </c>
      <c r="F1171" t="s">
        <v>1113</v>
      </c>
    </row>
    <row r="1172" spans="3:6" x14ac:dyDescent="0.25">
      <c r="C1172" t="s">
        <v>260</v>
      </c>
      <c r="D1172" t="s">
        <v>94</v>
      </c>
      <c r="E1172" t="s">
        <v>1114</v>
      </c>
      <c r="F1172" t="s">
        <v>1115</v>
      </c>
    </row>
    <row r="1173" spans="3:6" x14ac:dyDescent="0.25">
      <c r="C1173" t="s">
        <v>264</v>
      </c>
      <c r="D1173" t="s">
        <v>94</v>
      </c>
      <c r="E1173" t="s">
        <v>471</v>
      </c>
      <c r="F1173" t="s">
        <v>1116</v>
      </c>
    </row>
    <row r="1174" spans="3:6" x14ac:dyDescent="0.25">
      <c r="C1174" t="s">
        <v>124</v>
      </c>
      <c r="D1174" t="s">
        <v>94</v>
      </c>
      <c r="E1174" t="s">
        <v>432</v>
      </c>
      <c r="F1174" t="s">
        <v>1117</v>
      </c>
    </row>
    <row r="1175" spans="3:6" x14ac:dyDescent="0.25">
      <c r="C1175" t="s">
        <v>265</v>
      </c>
      <c r="D1175" t="s">
        <v>94</v>
      </c>
      <c r="E1175" t="s">
        <v>600</v>
      </c>
      <c r="F1175" t="s">
        <v>1117</v>
      </c>
    </row>
    <row r="1176" spans="3:6" x14ac:dyDescent="0.25">
      <c r="C1176" t="s">
        <v>268</v>
      </c>
      <c r="D1176" t="s">
        <v>94</v>
      </c>
      <c r="E1176" t="s">
        <v>195</v>
      </c>
      <c r="F1176" t="s">
        <v>1118</v>
      </c>
    </row>
    <row r="1177" spans="3:6" x14ac:dyDescent="0.25">
      <c r="C1177" t="s">
        <v>271</v>
      </c>
      <c r="D1177" t="s">
        <v>94</v>
      </c>
      <c r="E1177" t="s">
        <v>195</v>
      </c>
      <c r="F1177" t="s">
        <v>1118</v>
      </c>
    </row>
    <row r="1178" spans="3:6" x14ac:dyDescent="0.25">
      <c r="C1178" t="s">
        <v>337</v>
      </c>
      <c r="D1178" t="s">
        <v>94</v>
      </c>
      <c r="E1178" t="s">
        <v>491</v>
      </c>
      <c r="F1178" t="s">
        <v>1119</v>
      </c>
    </row>
    <row r="1179" spans="3:6" x14ac:dyDescent="0.25">
      <c r="C1179" t="s">
        <v>339</v>
      </c>
      <c r="D1179" t="s">
        <v>94</v>
      </c>
      <c r="E1179" t="s">
        <v>835</v>
      </c>
      <c r="F1179" t="s">
        <v>1120</v>
      </c>
    </row>
    <row r="1180" spans="3:6" x14ac:dyDescent="0.25">
      <c r="C1180" t="s">
        <v>340</v>
      </c>
      <c r="D1180" t="s">
        <v>94</v>
      </c>
      <c r="E1180" t="s">
        <v>480</v>
      </c>
      <c r="F1180" t="s">
        <v>1121</v>
      </c>
    </row>
    <row r="1181" spans="3:6" x14ac:dyDescent="0.25">
      <c r="C1181" t="s">
        <v>167</v>
      </c>
      <c r="D1181" t="s">
        <v>94</v>
      </c>
      <c r="E1181" t="s">
        <v>1122</v>
      </c>
      <c r="F1181" t="s">
        <v>1123</v>
      </c>
    </row>
    <row r="1182" spans="3:6" x14ac:dyDescent="0.25">
      <c r="C1182" t="s">
        <v>170</v>
      </c>
      <c r="D1182" t="s">
        <v>94</v>
      </c>
      <c r="E1182" t="s">
        <v>501</v>
      </c>
      <c r="F1182" t="s">
        <v>1123</v>
      </c>
    </row>
    <row r="1183" spans="3:6" x14ac:dyDescent="0.25">
      <c r="C1183" t="s">
        <v>349</v>
      </c>
      <c r="D1183" t="s">
        <v>94</v>
      </c>
      <c r="E1183" t="s">
        <v>456</v>
      </c>
      <c r="F1183" t="s">
        <v>1124</v>
      </c>
    </row>
    <row r="1184" spans="3:6" x14ac:dyDescent="0.25">
      <c r="C1184" t="s">
        <v>351</v>
      </c>
      <c r="D1184" t="s">
        <v>94</v>
      </c>
      <c r="E1184" t="s">
        <v>499</v>
      </c>
      <c r="F1184" t="s">
        <v>1125</v>
      </c>
    </row>
    <row r="1185" spans="3:6" x14ac:dyDescent="0.25">
      <c r="C1185" t="s">
        <v>353</v>
      </c>
      <c r="D1185" t="s">
        <v>94</v>
      </c>
      <c r="E1185" t="s">
        <v>295</v>
      </c>
      <c r="F1185" t="s">
        <v>1126</v>
      </c>
    </row>
    <row r="1186" spans="3:6" x14ac:dyDescent="0.25">
      <c r="C1186" t="s">
        <v>355</v>
      </c>
      <c r="D1186" t="s">
        <v>94</v>
      </c>
      <c r="E1186" t="s">
        <v>195</v>
      </c>
      <c r="F1186" t="s">
        <v>1126</v>
      </c>
    </row>
    <row r="1187" spans="3:6" x14ac:dyDescent="0.25">
      <c r="C1187" t="s">
        <v>356</v>
      </c>
      <c r="D1187" t="s">
        <v>94</v>
      </c>
      <c r="E1187" t="s">
        <v>499</v>
      </c>
      <c r="F1187" t="s">
        <v>1126</v>
      </c>
    </row>
    <row r="1188" spans="3:6" x14ac:dyDescent="0.25">
      <c r="C1188" t="s">
        <v>192</v>
      </c>
      <c r="D1188" t="s">
        <v>94</v>
      </c>
      <c r="E1188" t="s">
        <v>346</v>
      </c>
      <c r="F1188" t="s">
        <v>1127</v>
      </c>
    </row>
    <row r="1189" spans="3:6" x14ac:dyDescent="0.25">
      <c r="C1189" t="s">
        <v>154</v>
      </c>
      <c r="D1189" t="s">
        <v>94</v>
      </c>
      <c r="E1189" t="s">
        <v>521</v>
      </c>
      <c r="F1189" t="s">
        <v>1127</v>
      </c>
    </row>
    <row r="1190" spans="3:6" x14ac:dyDescent="0.25">
      <c r="C1190" t="s">
        <v>358</v>
      </c>
      <c r="D1190" t="s">
        <v>94</v>
      </c>
      <c r="E1190" t="s">
        <v>195</v>
      </c>
      <c r="F1190" t="s">
        <v>1127</v>
      </c>
    </row>
    <row r="1191" spans="3:6" x14ac:dyDescent="0.25">
      <c r="C1191" t="s">
        <v>359</v>
      </c>
      <c r="D1191" t="s">
        <v>94</v>
      </c>
      <c r="E1191" t="s">
        <v>435</v>
      </c>
      <c r="F1191" t="s">
        <v>1128</v>
      </c>
    </row>
    <row r="1192" spans="3:6" x14ac:dyDescent="0.25">
      <c r="C1192" t="s">
        <v>361</v>
      </c>
      <c r="D1192" t="s">
        <v>94</v>
      </c>
      <c r="E1192" t="s">
        <v>677</v>
      </c>
      <c r="F1192" t="s">
        <v>1128</v>
      </c>
    </row>
    <row r="1193" spans="3:6" x14ac:dyDescent="0.25">
      <c r="C1193" t="s">
        <v>364</v>
      </c>
      <c r="D1193" t="s">
        <v>94</v>
      </c>
      <c r="E1193" t="s">
        <v>516</v>
      </c>
      <c r="F1193" t="s">
        <v>1129</v>
      </c>
    </row>
    <row r="1194" spans="3:6" x14ac:dyDescent="0.25">
      <c r="C1194" t="s">
        <v>366</v>
      </c>
      <c r="D1194" t="s">
        <v>94</v>
      </c>
      <c r="E1194" t="s">
        <v>324</v>
      </c>
      <c r="F1194" t="s">
        <v>1129</v>
      </c>
    </row>
    <row r="1195" spans="3:6" x14ac:dyDescent="0.25">
      <c r="C1195" t="s">
        <v>373</v>
      </c>
      <c r="D1195" t="s">
        <v>94</v>
      </c>
      <c r="E1195" t="s">
        <v>501</v>
      </c>
      <c r="F1195" t="s">
        <v>1130</v>
      </c>
    </row>
    <row r="1196" spans="3:6" x14ac:dyDescent="0.25">
      <c r="C1196" t="s">
        <v>179</v>
      </c>
      <c r="D1196" t="s">
        <v>94</v>
      </c>
      <c r="E1196" t="s">
        <v>1131</v>
      </c>
      <c r="F1196" t="s">
        <v>1130</v>
      </c>
    </row>
    <row r="1197" spans="3:6" x14ac:dyDescent="0.25">
      <c r="C1197" t="s">
        <v>369</v>
      </c>
      <c r="D1197" t="s">
        <v>94</v>
      </c>
      <c r="E1197" t="s">
        <v>633</v>
      </c>
      <c r="F1197" t="s">
        <v>1132</v>
      </c>
    </row>
    <row r="1198" spans="3:6" x14ac:dyDescent="0.25">
      <c r="C1198" t="s">
        <v>210</v>
      </c>
      <c r="D1198" t="s">
        <v>94</v>
      </c>
      <c r="E1198" t="s">
        <v>510</v>
      </c>
      <c r="F1198" t="s">
        <v>1132</v>
      </c>
    </row>
    <row r="1199" spans="3:6" x14ac:dyDescent="0.25">
      <c r="C1199" t="s">
        <v>381</v>
      </c>
      <c r="D1199" t="s">
        <v>94</v>
      </c>
      <c r="E1199" t="s">
        <v>1133</v>
      </c>
      <c r="F1199" t="s">
        <v>1134</v>
      </c>
    </row>
    <row r="1200" spans="3:6" x14ac:dyDescent="0.25">
      <c r="C1200" t="s">
        <v>378</v>
      </c>
      <c r="D1200" t="s">
        <v>94</v>
      </c>
      <c r="E1200" t="s">
        <v>195</v>
      </c>
      <c r="F1200" t="s">
        <v>1134</v>
      </c>
    </row>
    <row r="1201" spans="3:6" x14ac:dyDescent="0.25">
      <c r="C1201" t="s">
        <v>380</v>
      </c>
      <c r="D1201" t="s">
        <v>94</v>
      </c>
      <c r="E1201" t="s">
        <v>437</v>
      </c>
      <c r="F1201" t="s">
        <v>1134</v>
      </c>
    </row>
    <row r="1202" spans="3:6" x14ac:dyDescent="0.25">
      <c r="C1202" t="s">
        <v>391</v>
      </c>
      <c r="D1202" t="s">
        <v>94</v>
      </c>
      <c r="E1202" t="s">
        <v>195</v>
      </c>
      <c r="F1202" t="s">
        <v>1135</v>
      </c>
    </row>
    <row r="1203" spans="3:6" x14ac:dyDescent="0.25">
      <c r="C1203" t="s">
        <v>390</v>
      </c>
      <c r="D1203" t="s">
        <v>94</v>
      </c>
      <c r="E1203" t="s">
        <v>1076</v>
      </c>
      <c r="F1203" t="s">
        <v>1135</v>
      </c>
    </row>
    <row r="1204" spans="3:6" x14ac:dyDescent="0.25">
      <c r="C1204" t="s">
        <v>399</v>
      </c>
      <c r="D1204" t="s">
        <v>94</v>
      </c>
      <c r="E1204" t="s">
        <v>425</v>
      </c>
      <c r="F1204" t="s">
        <v>1136</v>
      </c>
    </row>
    <row r="1205" spans="3:6" x14ac:dyDescent="0.25">
      <c r="C1205" t="s">
        <v>401</v>
      </c>
      <c r="D1205" t="s">
        <v>94</v>
      </c>
      <c r="E1205" t="s">
        <v>1137</v>
      </c>
      <c r="F1205" t="s">
        <v>1136</v>
      </c>
    </row>
    <row r="1206" spans="3:6" x14ac:dyDescent="0.25">
      <c r="C1206" t="s">
        <v>393</v>
      </c>
      <c r="D1206" t="s">
        <v>94</v>
      </c>
      <c r="E1206" t="s">
        <v>195</v>
      </c>
      <c r="F1206" t="s">
        <v>1136</v>
      </c>
    </row>
    <row r="1207" spans="3:6" x14ac:dyDescent="0.25">
      <c r="C1207" t="s">
        <v>396</v>
      </c>
      <c r="D1207" t="s">
        <v>94</v>
      </c>
      <c r="E1207" t="s">
        <v>504</v>
      </c>
      <c r="F1207" t="s">
        <v>1136</v>
      </c>
    </row>
    <row r="1208" spans="3:6" x14ac:dyDescent="0.25">
      <c r="C1208" t="s">
        <v>394</v>
      </c>
      <c r="D1208" t="s">
        <v>94</v>
      </c>
      <c r="E1208" t="s">
        <v>1138</v>
      </c>
      <c r="F1208" t="s">
        <v>1136</v>
      </c>
    </row>
    <row r="1209" spans="3:6" x14ac:dyDescent="0.25">
      <c r="C1209" t="s">
        <v>221</v>
      </c>
      <c r="D1209" t="s">
        <v>94</v>
      </c>
      <c r="E1209" t="s">
        <v>1139</v>
      </c>
      <c r="F1209" t="s">
        <v>1140</v>
      </c>
    </row>
    <row r="1210" spans="3:6" x14ac:dyDescent="0.25">
      <c r="C1210" t="s">
        <v>404</v>
      </c>
      <c r="D1210" t="s">
        <v>94</v>
      </c>
      <c r="E1210" t="s">
        <v>493</v>
      </c>
      <c r="F1210" t="s">
        <v>1140</v>
      </c>
    </row>
    <row r="1211" spans="3:6" x14ac:dyDescent="0.25">
      <c r="C1211" t="s">
        <v>406</v>
      </c>
      <c r="D1211" t="s">
        <v>94</v>
      </c>
      <c r="E1211" t="s">
        <v>195</v>
      </c>
      <c r="F1211" t="s">
        <v>1140</v>
      </c>
    </row>
    <row r="1212" spans="3:6" x14ac:dyDescent="0.25">
      <c r="C1212" t="s">
        <v>407</v>
      </c>
      <c r="D1212" t="s">
        <v>94</v>
      </c>
      <c r="E1212" t="s">
        <v>557</v>
      </c>
      <c r="F1212" t="s">
        <v>1141</v>
      </c>
    </row>
    <row r="1213" spans="3:6" x14ac:dyDescent="0.25">
      <c r="C1213" t="s">
        <v>410</v>
      </c>
      <c r="D1213" t="s">
        <v>94</v>
      </c>
      <c r="E1213" t="s">
        <v>513</v>
      </c>
      <c r="F1213" t="s">
        <v>1141</v>
      </c>
    </row>
    <row r="1214" spans="3:6" x14ac:dyDescent="0.25">
      <c r="C1214" t="s">
        <v>413</v>
      </c>
      <c r="D1214" t="s">
        <v>94</v>
      </c>
      <c r="E1214" t="s">
        <v>633</v>
      </c>
      <c r="F1214" t="s">
        <v>1142</v>
      </c>
    </row>
    <row r="1215" spans="3:6" x14ac:dyDescent="0.25">
      <c r="C1215" t="s">
        <v>415</v>
      </c>
      <c r="D1215" t="s">
        <v>94</v>
      </c>
      <c r="E1215" t="s">
        <v>1143</v>
      </c>
      <c r="F1215" t="s">
        <v>1142</v>
      </c>
    </row>
    <row r="1216" spans="3:6" x14ac:dyDescent="0.25">
      <c r="C1216" t="s">
        <v>315</v>
      </c>
      <c r="D1216" t="s">
        <v>94</v>
      </c>
      <c r="E1216" t="s">
        <v>591</v>
      </c>
      <c r="F1216" t="s">
        <v>1142</v>
      </c>
    </row>
    <row r="1217" spans="3:6" x14ac:dyDescent="0.25">
      <c r="C1217" t="s">
        <v>420</v>
      </c>
      <c r="D1217" t="s">
        <v>94</v>
      </c>
      <c r="E1217" t="s">
        <v>510</v>
      </c>
      <c r="F1217" t="s">
        <v>1144</v>
      </c>
    </row>
    <row r="1218" spans="3:6" x14ac:dyDescent="0.25">
      <c r="C1218" t="s">
        <v>424</v>
      </c>
      <c r="D1218" t="s">
        <v>94</v>
      </c>
      <c r="E1218" t="s">
        <v>485</v>
      </c>
      <c r="F1218" t="s">
        <v>1144</v>
      </c>
    </row>
    <row r="1219" spans="3:6" x14ac:dyDescent="0.25">
      <c r="C1219" t="s">
        <v>421</v>
      </c>
      <c r="D1219" t="s">
        <v>94</v>
      </c>
      <c r="E1219" t="s">
        <v>473</v>
      </c>
      <c r="F1219" t="s">
        <v>1144</v>
      </c>
    </row>
    <row r="1220" spans="3:6" x14ac:dyDescent="0.25">
      <c r="C1220" t="s">
        <v>423</v>
      </c>
      <c r="D1220" t="s">
        <v>94</v>
      </c>
      <c r="E1220" t="s">
        <v>557</v>
      </c>
      <c r="F1220" t="s">
        <v>1144</v>
      </c>
    </row>
    <row r="1221" spans="3:6" x14ac:dyDescent="0.25">
      <c r="C1221" t="s">
        <v>983</v>
      </c>
      <c r="D1221" t="s">
        <v>94</v>
      </c>
      <c r="E1221" t="s">
        <v>324</v>
      </c>
      <c r="F1221" t="s">
        <v>1145</v>
      </c>
    </row>
    <row r="1222" spans="3:6" x14ac:dyDescent="0.25">
      <c r="C1222" t="s">
        <v>427</v>
      </c>
      <c r="D1222" t="s">
        <v>94</v>
      </c>
      <c r="E1222" t="s">
        <v>978</v>
      </c>
      <c r="F1222" t="s">
        <v>1146</v>
      </c>
    </row>
    <row r="1223" spans="3:6" x14ac:dyDescent="0.25">
      <c r="C1223" t="s">
        <v>985</v>
      </c>
      <c r="D1223" t="s">
        <v>94</v>
      </c>
      <c r="E1223" t="s">
        <v>295</v>
      </c>
      <c r="F1223" t="s">
        <v>1147</v>
      </c>
    </row>
    <row r="1224" spans="3:6" x14ac:dyDescent="0.25">
      <c r="C1224" t="s">
        <v>431</v>
      </c>
      <c r="D1224" t="s">
        <v>94</v>
      </c>
      <c r="E1224" t="s">
        <v>295</v>
      </c>
      <c r="F1224" t="s">
        <v>1148</v>
      </c>
    </row>
    <row r="1225" spans="3:6" x14ac:dyDescent="0.25">
      <c r="C1225" t="s">
        <v>276</v>
      </c>
      <c r="D1225" t="s">
        <v>94</v>
      </c>
      <c r="E1225" t="s">
        <v>195</v>
      </c>
      <c r="F1225" t="s">
        <v>1148</v>
      </c>
    </row>
    <row r="1226" spans="3:6" x14ac:dyDescent="0.25">
      <c r="C1226" t="s">
        <v>433</v>
      </c>
      <c r="D1226" t="s">
        <v>94</v>
      </c>
      <c r="E1226" t="s">
        <v>473</v>
      </c>
      <c r="F1226" t="s">
        <v>1148</v>
      </c>
    </row>
    <row r="1227" spans="3:6" x14ac:dyDescent="0.25">
      <c r="C1227" t="s">
        <v>156</v>
      </c>
      <c r="D1227" t="s">
        <v>94</v>
      </c>
      <c r="E1227" t="s">
        <v>372</v>
      </c>
      <c r="F1227" t="s">
        <v>1148</v>
      </c>
    </row>
    <row r="1228" spans="3:6" x14ac:dyDescent="0.25">
      <c r="C1228" t="s">
        <v>172</v>
      </c>
      <c r="D1228" t="s">
        <v>94</v>
      </c>
      <c r="E1228" t="s">
        <v>633</v>
      </c>
      <c r="F1228" t="s">
        <v>1149</v>
      </c>
    </row>
    <row r="1229" spans="3:6" x14ac:dyDescent="0.25">
      <c r="C1229" t="s">
        <v>164</v>
      </c>
      <c r="D1229" t="s">
        <v>94</v>
      </c>
      <c r="E1229" t="s">
        <v>649</v>
      </c>
      <c r="F1229" t="s">
        <v>1149</v>
      </c>
    </row>
    <row r="1230" spans="3:6" x14ac:dyDescent="0.25">
      <c r="C1230" t="s">
        <v>159</v>
      </c>
      <c r="D1230" t="s">
        <v>94</v>
      </c>
      <c r="E1230" t="s">
        <v>321</v>
      </c>
      <c r="F1230" t="s">
        <v>1149</v>
      </c>
    </row>
    <row r="1231" spans="3:6" x14ac:dyDescent="0.25">
      <c r="C1231" t="s">
        <v>987</v>
      </c>
      <c r="D1231" t="s">
        <v>94</v>
      </c>
      <c r="E1231" t="s">
        <v>321</v>
      </c>
      <c r="F1231" t="s">
        <v>1149</v>
      </c>
    </row>
    <row r="1232" spans="3:6" x14ac:dyDescent="0.25">
      <c r="C1232" t="s">
        <v>438</v>
      </c>
      <c r="D1232" t="s">
        <v>94</v>
      </c>
      <c r="E1232" t="s">
        <v>890</v>
      </c>
      <c r="F1232" t="s">
        <v>1150</v>
      </c>
    </row>
    <row r="1233" spans="3:6" x14ac:dyDescent="0.25">
      <c r="C1233" t="s">
        <v>189</v>
      </c>
      <c r="D1233" t="s">
        <v>94</v>
      </c>
      <c r="E1233" t="s">
        <v>942</v>
      </c>
      <c r="F1233" t="s">
        <v>1150</v>
      </c>
    </row>
    <row r="1234" spans="3:6" x14ac:dyDescent="0.25">
      <c r="C1234" t="s">
        <v>224</v>
      </c>
      <c r="D1234" t="s">
        <v>94</v>
      </c>
      <c r="E1234" t="s">
        <v>287</v>
      </c>
      <c r="F1234" t="s">
        <v>1151</v>
      </c>
    </row>
    <row r="1235" spans="3:6" x14ac:dyDescent="0.25">
      <c r="C1235" t="s">
        <v>174</v>
      </c>
      <c r="D1235" t="s">
        <v>94</v>
      </c>
      <c r="E1235" t="s">
        <v>207</v>
      </c>
      <c r="F1235" t="s">
        <v>1152</v>
      </c>
    </row>
    <row r="1236" spans="3:6" x14ac:dyDescent="0.25">
      <c r="C1236" t="s">
        <v>181</v>
      </c>
      <c r="D1236" t="s">
        <v>94</v>
      </c>
      <c r="E1236" t="s">
        <v>476</v>
      </c>
      <c r="F1236" t="s">
        <v>1152</v>
      </c>
    </row>
    <row r="1237" spans="3:6" x14ac:dyDescent="0.25">
      <c r="C1237" t="s">
        <v>448</v>
      </c>
      <c r="D1237" t="s">
        <v>94</v>
      </c>
      <c r="E1237" t="s">
        <v>1153</v>
      </c>
      <c r="F1237" t="s">
        <v>1152</v>
      </c>
    </row>
    <row r="1238" spans="3:6" x14ac:dyDescent="0.25">
      <c r="C1238" t="s">
        <v>988</v>
      </c>
      <c r="D1238" t="s">
        <v>94</v>
      </c>
      <c r="E1238" t="s">
        <v>309</v>
      </c>
      <c r="F1238" t="s">
        <v>1154</v>
      </c>
    </row>
    <row r="1239" spans="3:6" x14ac:dyDescent="0.25">
      <c r="C1239" t="s">
        <v>990</v>
      </c>
      <c r="D1239" t="s">
        <v>94</v>
      </c>
      <c r="E1239" t="s">
        <v>287</v>
      </c>
      <c r="F1239" t="s">
        <v>1155</v>
      </c>
    </row>
    <row r="1240" spans="3:6" x14ac:dyDescent="0.25">
      <c r="C1240" t="s">
        <v>992</v>
      </c>
      <c r="D1240" t="s">
        <v>94</v>
      </c>
      <c r="E1240" t="s">
        <v>328</v>
      </c>
      <c r="F1240" t="s">
        <v>1156</v>
      </c>
    </row>
    <row r="1241" spans="3:6" x14ac:dyDescent="0.25">
      <c r="C1241" t="s">
        <v>993</v>
      </c>
      <c r="D1241" t="s">
        <v>94</v>
      </c>
      <c r="E1241" t="s">
        <v>328</v>
      </c>
      <c r="F1241" t="s">
        <v>1156</v>
      </c>
    </row>
    <row r="1242" spans="3:6" x14ac:dyDescent="0.25">
      <c r="C1242" t="s">
        <v>995</v>
      </c>
      <c r="D1242" t="s">
        <v>94</v>
      </c>
      <c r="E1242" t="s">
        <v>321</v>
      </c>
      <c r="F1242" t="s">
        <v>1157</v>
      </c>
    </row>
    <row r="1243" spans="3:6" x14ac:dyDescent="0.25">
      <c r="C1243" t="s">
        <v>450</v>
      </c>
      <c r="D1243" t="s">
        <v>94</v>
      </c>
      <c r="E1243" t="s">
        <v>1133</v>
      </c>
      <c r="F1243" t="s">
        <v>1157</v>
      </c>
    </row>
    <row r="1244" spans="3:6" x14ac:dyDescent="0.25">
      <c r="C1244" t="s">
        <v>162</v>
      </c>
      <c r="D1244" t="s">
        <v>94</v>
      </c>
      <c r="E1244" t="s">
        <v>581</v>
      </c>
      <c r="F1244" t="s">
        <v>1157</v>
      </c>
    </row>
    <row r="1245" spans="3:6" x14ac:dyDescent="0.25">
      <c r="C1245" t="s">
        <v>996</v>
      </c>
      <c r="D1245" t="s">
        <v>94</v>
      </c>
      <c r="E1245" t="s">
        <v>422</v>
      </c>
      <c r="F1245" t="s">
        <v>1158</v>
      </c>
    </row>
    <row r="1246" spans="3:6" x14ac:dyDescent="0.25">
      <c r="C1246" t="s">
        <v>998</v>
      </c>
      <c r="D1246" t="s">
        <v>94</v>
      </c>
      <c r="E1246" t="s">
        <v>328</v>
      </c>
      <c r="F1246" t="s">
        <v>1159</v>
      </c>
    </row>
    <row r="1247" spans="3:6" x14ac:dyDescent="0.25">
      <c r="C1247" t="s">
        <v>1000</v>
      </c>
      <c r="D1247" t="s">
        <v>94</v>
      </c>
      <c r="E1247" t="s">
        <v>830</v>
      </c>
      <c r="F1247" t="s">
        <v>1160</v>
      </c>
    </row>
    <row r="1248" spans="3:6" x14ac:dyDescent="0.25">
      <c r="C1248" t="s">
        <v>1002</v>
      </c>
      <c r="D1248" t="s">
        <v>94</v>
      </c>
      <c r="E1248" t="s">
        <v>513</v>
      </c>
      <c r="F1248" t="s">
        <v>1161</v>
      </c>
    </row>
    <row r="1249" spans="3:6" x14ac:dyDescent="0.25">
      <c r="C1249" t="s">
        <v>1004</v>
      </c>
      <c r="D1249" t="s">
        <v>94</v>
      </c>
      <c r="E1249" t="s">
        <v>1162</v>
      </c>
      <c r="F1249" t="s">
        <v>1163</v>
      </c>
    </row>
    <row r="1250" spans="3:6" x14ac:dyDescent="0.25">
      <c r="C1250" t="s">
        <v>1006</v>
      </c>
      <c r="D1250" t="s">
        <v>94</v>
      </c>
      <c r="E1250" t="s">
        <v>491</v>
      </c>
      <c r="F1250" t="s">
        <v>1164</v>
      </c>
    </row>
    <row r="1251" spans="3:6" x14ac:dyDescent="0.25">
      <c r="C1251" t="s">
        <v>1008</v>
      </c>
      <c r="D1251" t="s">
        <v>94</v>
      </c>
      <c r="E1251" t="s">
        <v>301</v>
      </c>
      <c r="F1251" t="s">
        <v>1165</v>
      </c>
    </row>
    <row r="1252" spans="3:6" x14ac:dyDescent="0.25">
      <c r="C1252" t="s">
        <v>302</v>
      </c>
      <c r="D1252" t="s">
        <v>94</v>
      </c>
      <c r="E1252" t="s">
        <v>324</v>
      </c>
      <c r="F1252" t="s">
        <v>1166</v>
      </c>
    </row>
    <row r="1253" spans="3:6" x14ac:dyDescent="0.25">
      <c r="C1253" t="s">
        <v>307</v>
      </c>
      <c r="D1253" t="s">
        <v>94</v>
      </c>
      <c r="E1253" t="s">
        <v>195</v>
      </c>
      <c r="F1253" t="s">
        <v>1166</v>
      </c>
    </row>
    <row r="1254" spans="3:6" x14ac:dyDescent="0.25">
      <c r="C1254" t="s">
        <v>311</v>
      </c>
      <c r="D1254" t="s">
        <v>94</v>
      </c>
      <c r="E1254" t="s">
        <v>195</v>
      </c>
      <c r="F1254" t="s">
        <v>1167</v>
      </c>
    </row>
    <row r="1255" spans="3:6" x14ac:dyDescent="0.25">
      <c r="C1255" t="s">
        <v>1012</v>
      </c>
      <c r="D1255" t="s">
        <v>94</v>
      </c>
      <c r="E1255" t="s">
        <v>388</v>
      </c>
      <c r="F1255" t="s">
        <v>1167</v>
      </c>
    </row>
    <row r="1256" spans="3:6" x14ac:dyDescent="0.25">
      <c r="C1256" t="s">
        <v>312</v>
      </c>
      <c r="D1256" t="s">
        <v>94</v>
      </c>
      <c r="E1256" t="s">
        <v>491</v>
      </c>
      <c r="F1256" t="s">
        <v>1168</v>
      </c>
    </row>
    <row r="1257" spans="3:6" x14ac:dyDescent="0.25">
      <c r="C1257" t="s">
        <v>1014</v>
      </c>
      <c r="D1257" t="s">
        <v>94</v>
      </c>
      <c r="E1257" t="s">
        <v>530</v>
      </c>
      <c r="F1257" t="s">
        <v>1169</v>
      </c>
    </row>
    <row r="1258" spans="3:6" x14ac:dyDescent="0.25">
      <c r="C1258" t="s">
        <v>234</v>
      </c>
      <c r="D1258" t="s">
        <v>94</v>
      </c>
      <c r="E1258" t="s">
        <v>600</v>
      </c>
      <c r="F1258" t="s">
        <v>1169</v>
      </c>
    </row>
    <row r="1259" spans="3:6" x14ac:dyDescent="0.25">
      <c r="C1259" t="s">
        <v>323</v>
      </c>
      <c r="D1259" t="s">
        <v>94</v>
      </c>
      <c r="E1259" t="s">
        <v>507</v>
      </c>
      <c r="F1259" t="s">
        <v>1170</v>
      </c>
    </row>
    <row r="1260" spans="3:6" x14ac:dyDescent="0.25">
      <c r="C1260" t="s">
        <v>325</v>
      </c>
      <c r="D1260" t="s">
        <v>94</v>
      </c>
      <c r="E1260" t="s">
        <v>504</v>
      </c>
      <c r="F1260" t="s">
        <v>1170</v>
      </c>
    </row>
    <row r="1261" spans="3:6" x14ac:dyDescent="0.25">
      <c r="C1261" t="s">
        <v>327</v>
      </c>
      <c r="D1261" t="s">
        <v>94</v>
      </c>
      <c r="E1261" t="s">
        <v>309</v>
      </c>
      <c r="F1261" t="s">
        <v>1171</v>
      </c>
    </row>
    <row r="1262" spans="3:6" x14ac:dyDescent="0.25">
      <c r="C1262" t="s">
        <v>260</v>
      </c>
      <c r="D1262" t="s">
        <v>94</v>
      </c>
      <c r="E1262" t="s">
        <v>1070</v>
      </c>
      <c r="F1262" t="s">
        <v>1171</v>
      </c>
    </row>
    <row r="1263" spans="3:6" x14ac:dyDescent="0.25">
      <c r="C1263" t="s">
        <v>264</v>
      </c>
      <c r="D1263" t="s">
        <v>94</v>
      </c>
      <c r="E1263" t="s">
        <v>195</v>
      </c>
      <c r="F1263" t="s">
        <v>1172</v>
      </c>
    </row>
    <row r="1264" spans="3:6" x14ac:dyDescent="0.25">
      <c r="C1264" t="s">
        <v>124</v>
      </c>
      <c r="D1264" t="s">
        <v>94</v>
      </c>
      <c r="E1264" t="s">
        <v>287</v>
      </c>
      <c r="F1264" t="s">
        <v>1173</v>
      </c>
    </row>
    <row r="1265" spans="3:6" x14ac:dyDescent="0.25">
      <c r="C1265" t="s">
        <v>265</v>
      </c>
      <c r="D1265" t="s">
        <v>94</v>
      </c>
      <c r="E1265" t="s">
        <v>292</v>
      </c>
      <c r="F1265" t="s">
        <v>1173</v>
      </c>
    </row>
    <row r="1266" spans="3:6" x14ac:dyDescent="0.25">
      <c r="C1266" t="s">
        <v>268</v>
      </c>
      <c r="D1266" t="s">
        <v>94</v>
      </c>
      <c r="E1266" t="s">
        <v>292</v>
      </c>
      <c r="F1266" t="s">
        <v>1174</v>
      </c>
    </row>
    <row r="1267" spans="3:6" x14ac:dyDescent="0.25">
      <c r="C1267" t="s">
        <v>271</v>
      </c>
      <c r="D1267" t="s">
        <v>94</v>
      </c>
      <c r="E1267" t="s">
        <v>195</v>
      </c>
      <c r="F1267" t="s">
        <v>1174</v>
      </c>
    </row>
    <row r="1268" spans="3:6" x14ac:dyDescent="0.25">
      <c r="C1268" t="s">
        <v>337</v>
      </c>
      <c r="D1268" t="s">
        <v>94</v>
      </c>
      <c r="E1268" t="s">
        <v>195</v>
      </c>
      <c r="F1268" t="s">
        <v>1175</v>
      </c>
    </row>
    <row r="1269" spans="3:6" x14ac:dyDescent="0.25">
      <c r="C1269" t="s">
        <v>339</v>
      </c>
      <c r="D1269" t="s">
        <v>94</v>
      </c>
      <c r="E1269" t="s">
        <v>1176</v>
      </c>
      <c r="F1269" t="s">
        <v>1175</v>
      </c>
    </row>
    <row r="1270" spans="3:6" x14ac:dyDescent="0.25">
      <c r="C1270" t="s">
        <v>340</v>
      </c>
      <c r="D1270" t="s">
        <v>94</v>
      </c>
      <c r="E1270" t="s">
        <v>555</v>
      </c>
      <c r="F1270" t="s">
        <v>1177</v>
      </c>
    </row>
    <row r="1271" spans="3:6" x14ac:dyDescent="0.25">
      <c r="C1271" t="s">
        <v>349</v>
      </c>
      <c r="D1271" t="s">
        <v>94</v>
      </c>
      <c r="E1271" t="s">
        <v>542</v>
      </c>
      <c r="F1271" t="s">
        <v>1178</v>
      </c>
    </row>
    <row r="1272" spans="3:6" x14ac:dyDescent="0.25">
      <c r="C1272" t="s">
        <v>351</v>
      </c>
      <c r="D1272" t="s">
        <v>94</v>
      </c>
      <c r="E1272" t="s">
        <v>499</v>
      </c>
      <c r="F1272" t="s">
        <v>1179</v>
      </c>
    </row>
    <row r="1273" spans="3:6" x14ac:dyDescent="0.25">
      <c r="C1273" t="s">
        <v>353</v>
      </c>
      <c r="D1273" t="s">
        <v>94</v>
      </c>
      <c r="E1273" t="s">
        <v>309</v>
      </c>
      <c r="F1273" t="s">
        <v>1180</v>
      </c>
    </row>
    <row r="1274" spans="3:6" x14ac:dyDescent="0.25">
      <c r="C1274" t="s">
        <v>355</v>
      </c>
      <c r="D1274" t="s">
        <v>94</v>
      </c>
      <c r="E1274" t="s">
        <v>292</v>
      </c>
      <c r="F1274" t="s">
        <v>1180</v>
      </c>
    </row>
    <row r="1275" spans="3:6" x14ac:dyDescent="0.25">
      <c r="C1275" t="s">
        <v>356</v>
      </c>
      <c r="D1275" t="s">
        <v>94</v>
      </c>
      <c r="E1275" t="s">
        <v>372</v>
      </c>
      <c r="F1275" t="s">
        <v>1180</v>
      </c>
    </row>
    <row r="1276" spans="3:6" x14ac:dyDescent="0.25">
      <c r="C1276" t="s">
        <v>192</v>
      </c>
      <c r="D1276" t="s">
        <v>94</v>
      </c>
      <c r="E1276" t="s">
        <v>376</v>
      </c>
      <c r="F1276" t="s">
        <v>1181</v>
      </c>
    </row>
    <row r="1277" spans="3:6" x14ac:dyDescent="0.25">
      <c r="C1277" t="s">
        <v>154</v>
      </c>
      <c r="D1277" t="s">
        <v>94</v>
      </c>
      <c r="E1277" t="s">
        <v>485</v>
      </c>
      <c r="F1277" t="s">
        <v>1181</v>
      </c>
    </row>
    <row r="1278" spans="3:6" x14ac:dyDescent="0.25">
      <c r="C1278" t="s">
        <v>358</v>
      </c>
      <c r="D1278" t="s">
        <v>94</v>
      </c>
      <c r="E1278" t="s">
        <v>870</v>
      </c>
      <c r="F1278" t="s">
        <v>1181</v>
      </c>
    </row>
    <row r="1279" spans="3:6" x14ac:dyDescent="0.25">
      <c r="C1279" t="s">
        <v>359</v>
      </c>
      <c r="D1279" t="s">
        <v>94</v>
      </c>
      <c r="E1279" t="s">
        <v>287</v>
      </c>
      <c r="F1279" t="s">
        <v>1181</v>
      </c>
    </row>
    <row r="1280" spans="3:6" x14ac:dyDescent="0.25">
      <c r="C1280" t="s">
        <v>361</v>
      </c>
      <c r="D1280" t="s">
        <v>94</v>
      </c>
      <c r="E1280" t="s">
        <v>1182</v>
      </c>
      <c r="F1280" t="s">
        <v>1181</v>
      </c>
    </row>
    <row r="1281" spans="3:6" x14ac:dyDescent="0.25">
      <c r="C1281" t="s">
        <v>364</v>
      </c>
      <c r="D1281" t="s">
        <v>94</v>
      </c>
      <c r="E1281" t="s">
        <v>473</v>
      </c>
      <c r="F1281" t="s">
        <v>1183</v>
      </c>
    </row>
    <row r="1282" spans="3:6" x14ac:dyDescent="0.25">
      <c r="C1282" t="s">
        <v>366</v>
      </c>
      <c r="D1282" t="s">
        <v>94</v>
      </c>
      <c r="E1282" t="s">
        <v>287</v>
      </c>
      <c r="F1282" t="s">
        <v>1183</v>
      </c>
    </row>
    <row r="1283" spans="3:6" x14ac:dyDescent="0.25">
      <c r="C1283" t="s">
        <v>373</v>
      </c>
      <c r="D1283" t="s">
        <v>94</v>
      </c>
      <c r="E1283" t="s">
        <v>1184</v>
      </c>
      <c r="F1283" t="s">
        <v>1185</v>
      </c>
    </row>
    <row r="1284" spans="3:6" x14ac:dyDescent="0.25">
      <c r="C1284" t="s">
        <v>179</v>
      </c>
      <c r="D1284" t="s">
        <v>94</v>
      </c>
      <c r="E1284" t="s">
        <v>1186</v>
      </c>
      <c r="F1284" t="s">
        <v>1185</v>
      </c>
    </row>
    <row r="1285" spans="3:6" x14ac:dyDescent="0.25">
      <c r="C1285" t="s">
        <v>369</v>
      </c>
      <c r="D1285" t="s">
        <v>94</v>
      </c>
      <c r="E1285" t="s">
        <v>531</v>
      </c>
      <c r="F1285" t="s">
        <v>1185</v>
      </c>
    </row>
    <row r="1286" spans="3:6" x14ac:dyDescent="0.25">
      <c r="C1286" t="s">
        <v>210</v>
      </c>
      <c r="D1286" t="s">
        <v>94</v>
      </c>
      <c r="E1286" t="s">
        <v>493</v>
      </c>
      <c r="F1286" t="s">
        <v>1187</v>
      </c>
    </row>
    <row r="1287" spans="3:6" x14ac:dyDescent="0.25">
      <c r="C1287" t="s">
        <v>381</v>
      </c>
      <c r="D1287" t="s">
        <v>94</v>
      </c>
      <c r="E1287" t="s">
        <v>348</v>
      </c>
      <c r="F1287" t="s">
        <v>1188</v>
      </c>
    </row>
    <row r="1288" spans="3:6" x14ac:dyDescent="0.25">
      <c r="C1288" t="s">
        <v>378</v>
      </c>
      <c r="D1288" t="s">
        <v>94</v>
      </c>
      <c r="E1288" t="s">
        <v>471</v>
      </c>
      <c r="F1288" t="s">
        <v>1188</v>
      </c>
    </row>
    <row r="1289" spans="3:6" x14ac:dyDescent="0.25">
      <c r="C1289" t="s">
        <v>380</v>
      </c>
      <c r="D1289" t="s">
        <v>94</v>
      </c>
      <c r="E1289" t="s">
        <v>321</v>
      </c>
      <c r="F1289" t="s">
        <v>1188</v>
      </c>
    </row>
    <row r="1290" spans="3:6" x14ac:dyDescent="0.25">
      <c r="C1290" t="s">
        <v>391</v>
      </c>
      <c r="D1290" t="s">
        <v>94</v>
      </c>
      <c r="E1290" t="s">
        <v>586</v>
      </c>
      <c r="F1290" t="s">
        <v>1189</v>
      </c>
    </row>
    <row r="1291" spans="3:6" x14ac:dyDescent="0.25">
      <c r="C1291" t="s">
        <v>390</v>
      </c>
      <c r="D1291" t="s">
        <v>94</v>
      </c>
      <c r="E1291" t="s">
        <v>388</v>
      </c>
      <c r="F1291" t="s">
        <v>1189</v>
      </c>
    </row>
    <row r="1292" spans="3:6" x14ac:dyDescent="0.25">
      <c r="C1292" t="s">
        <v>399</v>
      </c>
      <c r="D1292" t="s">
        <v>94</v>
      </c>
      <c r="E1292" t="s">
        <v>402</v>
      </c>
      <c r="F1292" t="s">
        <v>1190</v>
      </c>
    </row>
    <row r="1293" spans="3:6" x14ac:dyDescent="0.25">
      <c r="C1293" t="s">
        <v>393</v>
      </c>
      <c r="D1293" t="s">
        <v>94</v>
      </c>
      <c r="E1293" t="s">
        <v>1191</v>
      </c>
      <c r="F1293" t="s">
        <v>1190</v>
      </c>
    </row>
    <row r="1294" spans="3:6" x14ac:dyDescent="0.25">
      <c r="C1294" t="s">
        <v>401</v>
      </c>
      <c r="D1294" t="s">
        <v>94</v>
      </c>
      <c r="E1294" t="s">
        <v>1192</v>
      </c>
      <c r="F1294" t="s">
        <v>1190</v>
      </c>
    </row>
    <row r="1295" spans="3:6" x14ac:dyDescent="0.25">
      <c r="C1295" t="s">
        <v>396</v>
      </c>
      <c r="D1295" t="s">
        <v>94</v>
      </c>
      <c r="E1295" t="s">
        <v>493</v>
      </c>
      <c r="F1295" t="s">
        <v>1190</v>
      </c>
    </row>
    <row r="1296" spans="3:6" x14ac:dyDescent="0.25">
      <c r="C1296" t="s">
        <v>394</v>
      </c>
      <c r="D1296" t="s">
        <v>94</v>
      </c>
      <c r="E1296" t="s">
        <v>1193</v>
      </c>
      <c r="F1296" t="s">
        <v>1190</v>
      </c>
    </row>
    <row r="1297" spans="3:6" x14ac:dyDescent="0.25">
      <c r="C1297" t="s">
        <v>983</v>
      </c>
      <c r="D1297" t="s">
        <v>94</v>
      </c>
      <c r="E1297" t="s">
        <v>633</v>
      </c>
      <c r="F1297" t="s">
        <v>1194</v>
      </c>
    </row>
    <row r="1298" spans="3:6" x14ac:dyDescent="0.25">
      <c r="C1298" t="s">
        <v>221</v>
      </c>
      <c r="D1298" t="s">
        <v>94</v>
      </c>
      <c r="E1298" t="s">
        <v>652</v>
      </c>
      <c r="F1298" t="s">
        <v>1194</v>
      </c>
    </row>
    <row r="1299" spans="3:6" x14ac:dyDescent="0.25">
      <c r="C1299" t="s">
        <v>404</v>
      </c>
      <c r="D1299" t="s">
        <v>94</v>
      </c>
      <c r="E1299" t="s">
        <v>493</v>
      </c>
      <c r="F1299" t="s">
        <v>1194</v>
      </c>
    </row>
    <row r="1300" spans="3:6" x14ac:dyDescent="0.25">
      <c r="C1300" t="s">
        <v>406</v>
      </c>
      <c r="D1300" t="s">
        <v>94</v>
      </c>
      <c r="E1300" t="s">
        <v>555</v>
      </c>
      <c r="F1300" t="s">
        <v>1195</v>
      </c>
    </row>
    <row r="1301" spans="3:6" x14ac:dyDescent="0.25">
      <c r="C1301" t="s">
        <v>985</v>
      </c>
      <c r="D1301" t="s">
        <v>94</v>
      </c>
      <c r="E1301" t="s">
        <v>633</v>
      </c>
      <c r="F1301" t="s">
        <v>1195</v>
      </c>
    </row>
    <row r="1302" spans="3:6" x14ac:dyDescent="0.25">
      <c r="C1302" t="s">
        <v>987</v>
      </c>
      <c r="D1302" t="s">
        <v>94</v>
      </c>
      <c r="E1302" t="s">
        <v>513</v>
      </c>
      <c r="F1302" t="s">
        <v>1196</v>
      </c>
    </row>
    <row r="1303" spans="3:6" x14ac:dyDescent="0.25">
      <c r="C1303" t="s">
        <v>407</v>
      </c>
      <c r="D1303" t="s">
        <v>94</v>
      </c>
      <c r="E1303" t="s">
        <v>1191</v>
      </c>
      <c r="F1303" t="s">
        <v>1196</v>
      </c>
    </row>
    <row r="1304" spans="3:6" x14ac:dyDescent="0.25">
      <c r="C1304" t="s">
        <v>410</v>
      </c>
      <c r="D1304" t="s">
        <v>94</v>
      </c>
      <c r="E1304" t="s">
        <v>530</v>
      </c>
      <c r="F1304" t="s">
        <v>1196</v>
      </c>
    </row>
    <row r="1305" spans="3:6" x14ac:dyDescent="0.25">
      <c r="C1305" t="s">
        <v>413</v>
      </c>
      <c r="D1305" t="s">
        <v>94</v>
      </c>
      <c r="E1305" t="s">
        <v>465</v>
      </c>
      <c r="F1305" t="s">
        <v>1197</v>
      </c>
    </row>
    <row r="1306" spans="3:6" x14ac:dyDescent="0.25">
      <c r="C1306" t="s">
        <v>315</v>
      </c>
      <c r="D1306" t="s">
        <v>94</v>
      </c>
      <c r="E1306" t="s">
        <v>1198</v>
      </c>
      <c r="F1306" t="s">
        <v>1197</v>
      </c>
    </row>
    <row r="1307" spans="3:6" x14ac:dyDescent="0.25">
      <c r="C1307" t="s">
        <v>415</v>
      </c>
      <c r="D1307" t="s">
        <v>94</v>
      </c>
      <c r="E1307" t="s">
        <v>1199</v>
      </c>
      <c r="F1307" t="s">
        <v>1197</v>
      </c>
    </row>
    <row r="1308" spans="3:6" x14ac:dyDescent="0.25">
      <c r="C1308" t="s">
        <v>420</v>
      </c>
      <c r="D1308" t="s">
        <v>94</v>
      </c>
      <c r="E1308" t="s">
        <v>434</v>
      </c>
      <c r="F1308" t="s">
        <v>1200</v>
      </c>
    </row>
    <row r="1309" spans="3:6" x14ac:dyDescent="0.25">
      <c r="C1309" t="s">
        <v>421</v>
      </c>
      <c r="D1309" t="s">
        <v>94</v>
      </c>
      <c r="E1309" t="s">
        <v>309</v>
      </c>
      <c r="F1309" t="s">
        <v>1200</v>
      </c>
    </row>
    <row r="1310" spans="3:6" x14ac:dyDescent="0.25">
      <c r="C1310" t="s">
        <v>423</v>
      </c>
      <c r="D1310" t="s">
        <v>94</v>
      </c>
      <c r="E1310" t="s">
        <v>287</v>
      </c>
      <c r="F1310" t="s">
        <v>1200</v>
      </c>
    </row>
    <row r="1311" spans="3:6" x14ac:dyDescent="0.25">
      <c r="C1311" t="s">
        <v>424</v>
      </c>
      <c r="D1311" t="s">
        <v>94</v>
      </c>
      <c r="E1311" t="s">
        <v>1137</v>
      </c>
      <c r="F1311" t="s">
        <v>1200</v>
      </c>
    </row>
    <row r="1312" spans="3:6" x14ac:dyDescent="0.25">
      <c r="C1312" t="s">
        <v>988</v>
      </c>
      <c r="D1312" t="s">
        <v>94</v>
      </c>
      <c r="E1312" t="s">
        <v>473</v>
      </c>
      <c r="F1312" t="s">
        <v>1200</v>
      </c>
    </row>
    <row r="1313" spans="3:6" x14ac:dyDescent="0.25">
      <c r="C1313" t="s">
        <v>1201</v>
      </c>
      <c r="D1313" t="s">
        <v>104</v>
      </c>
      <c r="E1313" t="s">
        <v>133</v>
      </c>
      <c r="F1313" t="s">
        <v>1202</v>
      </c>
    </row>
    <row r="1314" spans="3:6" x14ac:dyDescent="0.25">
      <c r="C1314" t="s">
        <v>427</v>
      </c>
      <c r="D1314" t="s">
        <v>94</v>
      </c>
      <c r="E1314" t="s">
        <v>292</v>
      </c>
      <c r="F1314" t="s">
        <v>1203</v>
      </c>
    </row>
    <row r="1315" spans="3:6" x14ac:dyDescent="0.25">
      <c r="C1315" t="s">
        <v>990</v>
      </c>
      <c r="D1315" t="s">
        <v>94</v>
      </c>
      <c r="E1315" t="s">
        <v>309</v>
      </c>
      <c r="F1315" t="s">
        <v>1204</v>
      </c>
    </row>
    <row r="1316" spans="3:6" x14ac:dyDescent="0.25">
      <c r="C1316" t="s">
        <v>431</v>
      </c>
      <c r="D1316" t="s">
        <v>94</v>
      </c>
      <c r="E1316" t="s">
        <v>309</v>
      </c>
      <c r="F1316" t="s">
        <v>1205</v>
      </c>
    </row>
    <row r="1317" spans="3:6" x14ac:dyDescent="0.25">
      <c r="C1317" t="s">
        <v>276</v>
      </c>
      <c r="D1317" t="s">
        <v>94</v>
      </c>
      <c r="E1317" t="s">
        <v>313</v>
      </c>
      <c r="F1317" t="s">
        <v>1206</v>
      </c>
    </row>
    <row r="1318" spans="3:6" x14ac:dyDescent="0.25">
      <c r="C1318" t="s">
        <v>433</v>
      </c>
      <c r="D1318" t="s">
        <v>94</v>
      </c>
      <c r="E1318" t="s">
        <v>313</v>
      </c>
      <c r="F1318" t="s">
        <v>1206</v>
      </c>
    </row>
    <row r="1319" spans="3:6" x14ac:dyDescent="0.25">
      <c r="C1319" t="s">
        <v>156</v>
      </c>
      <c r="D1319" t="s">
        <v>94</v>
      </c>
      <c r="E1319" t="s">
        <v>496</v>
      </c>
      <c r="F1319" t="s">
        <v>1206</v>
      </c>
    </row>
    <row r="1320" spans="3:6" x14ac:dyDescent="0.25">
      <c r="C1320" t="s">
        <v>172</v>
      </c>
      <c r="D1320" t="s">
        <v>94</v>
      </c>
      <c r="E1320" t="s">
        <v>572</v>
      </c>
      <c r="F1320" t="s">
        <v>1207</v>
      </c>
    </row>
    <row r="1321" spans="3:6" x14ac:dyDescent="0.25">
      <c r="C1321" t="s">
        <v>164</v>
      </c>
      <c r="D1321" t="s">
        <v>94</v>
      </c>
      <c r="E1321" t="s">
        <v>324</v>
      </c>
      <c r="F1321" t="s">
        <v>1207</v>
      </c>
    </row>
    <row r="1322" spans="3:6" x14ac:dyDescent="0.25">
      <c r="C1322" t="s">
        <v>159</v>
      </c>
      <c r="D1322" t="s">
        <v>94</v>
      </c>
      <c r="E1322" t="s">
        <v>303</v>
      </c>
      <c r="F1322" t="s">
        <v>1207</v>
      </c>
    </row>
    <row r="1323" spans="3:6" x14ac:dyDescent="0.25">
      <c r="C1323" t="s">
        <v>438</v>
      </c>
      <c r="D1323" t="s">
        <v>94</v>
      </c>
      <c r="E1323" t="s">
        <v>589</v>
      </c>
      <c r="F1323" t="s">
        <v>1208</v>
      </c>
    </row>
    <row r="1324" spans="3:6" x14ac:dyDescent="0.25">
      <c r="C1324" t="s">
        <v>189</v>
      </c>
      <c r="D1324" t="s">
        <v>94</v>
      </c>
      <c r="E1324" t="s">
        <v>495</v>
      </c>
      <c r="F1324" t="s">
        <v>1208</v>
      </c>
    </row>
    <row r="1325" spans="3:6" x14ac:dyDescent="0.25">
      <c r="C1325" t="s">
        <v>224</v>
      </c>
      <c r="D1325" t="s">
        <v>94</v>
      </c>
      <c r="E1325" t="s">
        <v>301</v>
      </c>
      <c r="F1325" t="s">
        <v>1209</v>
      </c>
    </row>
    <row r="1326" spans="3:6" x14ac:dyDescent="0.25">
      <c r="C1326" t="s">
        <v>174</v>
      </c>
      <c r="D1326" t="s">
        <v>94</v>
      </c>
      <c r="E1326" t="s">
        <v>207</v>
      </c>
      <c r="F1326" t="s">
        <v>1210</v>
      </c>
    </row>
    <row r="1327" spans="3:6" x14ac:dyDescent="0.25">
      <c r="C1327" t="s">
        <v>181</v>
      </c>
      <c r="D1327" t="s">
        <v>94</v>
      </c>
      <c r="E1327" t="s">
        <v>372</v>
      </c>
      <c r="F1327" t="s">
        <v>1210</v>
      </c>
    </row>
    <row r="1328" spans="3:6" x14ac:dyDescent="0.25">
      <c r="C1328" t="s">
        <v>448</v>
      </c>
      <c r="D1328" t="s">
        <v>94</v>
      </c>
      <c r="E1328" t="s">
        <v>817</v>
      </c>
      <c r="F1328" t="s">
        <v>1210</v>
      </c>
    </row>
    <row r="1329" spans="3:6" x14ac:dyDescent="0.25">
      <c r="C1329" t="s">
        <v>167</v>
      </c>
      <c r="D1329" t="s">
        <v>94</v>
      </c>
      <c r="E1329" t="s">
        <v>298</v>
      </c>
      <c r="F1329" t="s">
        <v>1210</v>
      </c>
    </row>
    <row r="1330" spans="3:6" x14ac:dyDescent="0.25">
      <c r="C1330" t="s">
        <v>170</v>
      </c>
      <c r="D1330" t="s">
        <v>94</v>
      </c>
      <c r="E1330" t="s">
        <v>1211</v>
      </c>
      <c r="F1330" t="s">
        <v>1212</v>
      </c>
    </row>
    <row r="1331" spans="3:6" x14ac:dyDescent="0.25">
      <c r="C1331" t="s">
        <v>992</v>
      </c>
      <c r="D1331" t="s">
        <v>94</v>
      </c>
      <c r="E1331" t="s">
        <v>493</v>
      </c>
      <c r="F1331" t="s">
        <v>1213</v>
      </c>
    </row>
    <row r="1332" spans="3:6" x14ac:dyDescent="0.25">
      <c r="C1332" t="s">
        <v>993</v>
      </c>
      <c r="D1332" t="s">
        <v>94</v>
      </c>
      <c r="E1332" t="s">
        <v>328</v>
      </c>
      <c r="F1332" t="s">
        <v>1213</v>
      </c>
    </row>
    <row r="1333" spans="3:6" x14ac:dyDescent="0.25">
      <c r="C1333" t="s">
        <v>450</v>
      </c>
      <c r="D1333" t="s">
        <v>94</v>
      </c>
      <c r="E1333" t="s">
        <v>569</v>
      </c>
      <c r="F1333" t="s">
        <v>1214</v>
      </c>
    </row>
    <row r="1334" spans="3:6" x14ac:dyDescent="0.25">
      <c r="C1334" t="s">
        <v>162</v>
      </c>
      <c r="D1334" t="s">
        <v>94</v>
      </c>
      <c r="E1334" t="s">
        <v>439</v>
      </c>
      <c r="F1334" t="s">
        <v>1214</v>
      </c>
    </row>
    <row r="1335" spans="3:6" x14ac:dyDescent="0.25">
      <c r="C1335" t="s">
        <v>995</v>
      </c>
      <c r="D1335" t="s">
        <v>94</v>
      </c>
      <c r="E1335" t="s">
        <v>432</v>
      </c>
      <c r="F1335" t="s">
        <v>1215</v>
      </c>
    </row>
    <row r="1336" spans="3:6" x14ac:dyDescent="0.25">
      <c r="C1336" t="s">
        <v>996</v>
      </c>
      <c r="D1336" t="s">
        <v>94</v>
      </c>
      <c r="E1336" t="s">
        <v>309</v>
      </c>
      <c r="F1336" t="s">
        <v>1216</v>
      </c>
    </row>
    <row r="1337" spans="3:6" x14ac:dyDescent="0.25">
      <c r="C1337" t="s">
        <v>998</v>
      </c>
      <c r="D1337" t="s">
        <v>94</v>
      </c>
      <c r="E1337" t="s">
        <v>530</v>
      </c>
      <c r="F1337" t="s">
        <v>1216</v>
      </c>
    </row>
    <row r="1338" spans="3:6" x14ac:dyDescent="0.25">
      <c r="C1338" t="s">
        <v>1000</v>
      </c>
      <c r="D1338" t="s">
        <v>94</v>
      </c>
      <c r="E1338" t="s">
        <v>434</v>
      </c>
      <c r="F1338" t="s">
        <v>1217</v>
      </c>
    </row>
    <row r="1339" spans="3:6" x14ac:dyDescent="0.25">
      <c r="C1339" t="s">
        <v>1002</v>
      </c>
      <c r="D1339" t="s">
        <v>94</v>
      </c>
      <c r="E1339" t="s">
        <v>199</v>
      </c>
      <c r="F1339" t="s">
        <v>1218</v>
      </c>
    </row>
    <row r="1340" spans="3:6" x14ac:dyDescent="0.25">
      <c r="C1340" t="s">
        <v>1004</v>
      </c>
      <c r="D1340" t="s">
        <v>94</v>
      </c>
      <c r="E1340" t="s">
        <v>1093</v>
      </c>
      <c r="F1340" t="s">
        <v>1219</v>
      </c>
    </row>
    <row r="1341" spans="3:6" x14ac:dyDescent="0.25">
      <c r="C1341" t="s">
        <v>378</v>
      </c>
      <c r="D1341" t="s">
        <v>94</v>
      </c>
      <c r="E1341" t="s">
        <v>664</v>
      </c>
      <c r="F1341" t="s">
        <v>1220</v>
      </c>
    </row>
    <row r="1342" spans="3:6" x14ac:dyDescent="0.25">
      <c r="C1342" t="s">
        <v>1006</v>
      </c>
      <c r="D1342" t="s">
        <v>94</v>
      </c>
      <c r="E1342" t="s">
        <v>1182</v>
      </c>
      <c r="F1342" t="s">
        <v>1221</v>
      </c>
    </row>
    <row r="1343" spans="3:6" x14ac:dyDescent="0.25">
      <c r="C1343" t="s">
        <v>393</v>
      </c>
      <c r="D1343" t="s">
        <v>94</v>
      </c>
      <c r="E1343" t="s">
        <v>835</v>
      </c>
      <c r="F1343" t="s">
        <v>1222</v>
      </c>
    </row>
    <row r="1344" spans="3:6" x14ac:dyDescent="0.25">
      <c r="C1344" t="s">
        <v>407</v>
      </c>
      <c r="D1344" t="s">
        <v>94</v>
      </c>
      <c r="E1344" t="s">
        <v>846</v>
      </c>
      <c r="F1344" t="s">
        <v>1223</v>
      </c>
    </row>
    <row r="1345" spans="3:6" x14ac:dyDescent="0.25">
      <c r="C1345" t="s">
        <v>413</v>
      </c>
      <c r="D1345" t="s">
        <v>94</v>
      </c>
      <c r="E1345" t="s">
        <v>1224</v>
      </c>
      <c r="F1345" t="s">
        <v>1223</v>
      </c>
    </row>
    <row r="1346" spans="3:6" x14ac:dyDescent="0.25">
      <c r="C1346" t="s">
        <v>315</v>
      </c>
      <c r="D1346" t="s">
        <v>94</v>
      </c>
      <c r="E1346" t="s">
        <v>561</v>
      </c>
      <c r="F1346" t="s">
        <v>1225</v>
      </c>
    </row>
    <row r="1347" spans="3:6" x14ac:dyDescent="0.25">
      <c r="C1347" t="s">
        <v>1008</v>
      </c>
      <c r="D1347" t="s">
        <v>94</v>
      </c>
      <c r="E1347" t="s">
        <v>368</v>
      </c>
      <c r="F1347" t="s">
        <v>1225</v>
      </c>
    </row>
    <row r="1348" spans="3:6" x14ac:dyDescent="0.25">
      <c r="C1348" t="s">
        <v>302</v>
      </c>
      <c r="D1348" t="s">
        <v>94</v>
      </c>
      <c r="E1348" t="s">
        <v>298</v>
      </c>
      <c r="F1348" t="s">
        <v>1226</v>
      </c>
    </row>
    <row r="1349" spans="3:6" x14ac:dyDescent="0.25">
      <c r="C1349" t="s">
        <v>307</v>
      </c>
      <c r="D1349" t="s">
        <v>94</v>
      </c>
      <c r="E1349" t="s">
        <v>1191</v>
      </c>
      <c r="F1349" t="s">
        <v>1227</v>
      </c>
    </row>
    <row r="1350" spans="3:6" x14ac:dyDescent="0.25">
      <c r="C1350" t="s">
        <v>311</v>
      </c>
      <c r="D1350" t="s">
        <v>94</v>
      </c>
      <c r="E1350" t="s">
        <v>1084</v>
      </c>
      <c r="F1350" t="s">
        <v>1228</v>
      </c>
    </row>
    <row r="1351" spans="3:6" x14ac:dyDescent="0.25">
      <c r="C1351" t="s">
        <v>1012</v>
      </c>
      <c r="D1351" t="s">
        <v>94</v>
      </c>
      <c r="E1351" t="s">
        <v>435</v>
      </c>
      <c r="F1351" t="s">
        <v>1229</v>
      </c>
    </row>
    <row r="1352" spans="3:6" x14ac:dyDescent="0.25">
      <c r="C1352" t="s">
        <v>276</v>
      </c>
      <c r="D1352" t="s">
        <v>94</v>
      </c>
      <c r="E1352" t="s">
        <v>1138</v>
      </c>
      <c r="F1352" t="s">
        <v>1229</v>
      </c>
    </row>
    <row r="1353" spans="3:6" x14ac:dyDescent="0.25">
      <c r="C1353" t="s">
        <v>312</v>
      </c>
      <c r="D1353" t="s">
        <v>94</v>
      </c>
      <c r="E1353" t="s">
        <v>476</v>
      </c>
      <c r="F1353" t="s">
        <v>1230</v>
      </c>
    </row>
    <row r="1354" spans="3:6" x14ac:dyDescent="0.25">
      <c r="C1354" t="s">
        <v>1014</v>
      </c>
      <c r="D1354" t="s">
        <v>94</v>
      </c>
      <c r="E1354" t="s">
        <v>1076</v>
      </c>
      <c r="F1354" t="s">
        <v>1231</v>
      </c>
    </row>
    <row r="1355" spans="3:6" x14ac:dyDescent="0.25">
      <c r="C1355" t="s">
        <v>234</v>
      </c>
      <c r="D1355" t="s">
        <v>94</v>
      </c>
      <c r="E1355" t="s">
        <v>624</v>
      </c>
      <c r="F1355" t="s">
        <v>1231</v>
      </c>
    </row>
    <row r="1356" spans="3:6" x14ac:dyDescent="0.25">
      <c r="C1356" t="s">
        <v>323</v>
      </c>
      <c r="D1356" t="s">
        <v>94</v>
      </c>
      <c r="E1356" t="s">
        <v>496</v>
      </c>
      <c r="F1356" t="s">
        <v>1232</v>
      </c>
    </row>
    <row r="1357" spans="3:6" x14ac:dyDescent="0.25">
      <c r="C1357" t="s">
        <v>325</v>
      </c>
      <c r="D1357" t="s">
        <v>94</v>
      </c>
      <c r="E1357" t="s">
        <v>437</v>
      </c>
      <c r="F1357" t="s">
        <v>1232</v>
      </c>
    </row>
    <row r="1358" spans="3:6" x14ac:dyDescent="0.25">
      <c r="C1358" t="s">
        <v>327</v>
      </c>
      <c r="D1358" t="s">
        <v>94</v>
      </c>
      <c r="E1358" t="s">
        <v>530</v>
      </c>
      <c r="F1358" t="s">
        <v>1233</v>
      </c>
    </row>
    <row r="1359" spans="3:6" x14ac:dyDescent="0.25">
      <c r="C1359" t="s">
        <v>260</v>
      </c>
      <c r="D1359" t="s">
        <v>94</v>
      </c>
      <c r="E1359" t="s">
        <v>664</v>
      </c>
      <c r="F1359" t="s">
        <v>1233</v>
      </c>
    </row>
    <row r="1360" spans="3:6" x14ac:dyDescent="0.25">
      <c r="C1360" t="s">
        <v>264</v>
      </c>
      <c r="D1360" t="s">
        <v>94</v>
      </c>
      <c r="E1360" t="s">
        <v>392</v>
      </c>
      <c r="F1360" t="s">
        <v>1234</v>
      </c>
    </row>
    <row r="1361" spans="3:6" x14ac:dyDescent="0.25">
      <c r="C1361" t="s">
        <v>124</v>
      </c>
      <c r="D1361" t="s">
        <v>94</v>
      </c>
      <c r="E1361" t="s">
        <v>301</v>
      </c>
      <c r="F1361" t="s">
        <v>1234</v>
      </c>
    </row>
    <row r="1362" spans="3:6" x14ac:dyDescent="0.25">
      <c r="C1362" t="s">
        <v>265</v>
      </c>
      <c r="D1362" t="s">
        <v>94</v>
      </c>
      <c r="E1362" t="s">
        <v>1235</v>
      </c>
      <c r="F1362" t="s">
        <v>1236</v>
      </c>
    </row>
    <row r="1363" spans="3:6" x14ac:dyDescent="0.25">
      <c r="C1363" t="s">
        <v>268</v>
      </c>
      <c r="D1363" t="s">
        <v>94</v>
      </c>
      <c r="E1363" t="s">
        <v>1182</v>
      </c>
      <c r="F1363" t="s">
        <v>1237</v>
      </c>
    </row>
    <row r="1364" spans="3:6" x14ac:dyDescent="0.25">
      <c r="C1364" t="s">
        <v>271</v>
      </c>
      <c r="D1364" t="s">
        <v>94</v>
      </c>
      <c r="E1364" t="s">
        <v>1182</v>
      </c>
      <c r="F1364" t="s">
        <v>1237</v>
      </c>
    </row>
    <row r="1365" spans="3:6" x14ac:dyDescent="0.25">
      <c r="C1365" t="s">
        <v>337</v>
      </c>
      <c r="D1365" t="s">
        <v>94</v>
      </c>
      <c r="E1365" t="s">
        <v>1182</v>
      </c>
      <c r="F1365" t="s">
        <v>1238</v>
      </c>
    </row>
    <row r="1366" spans="3:6" x14ac:dyDescent="0.25">
      <c r="C1366" t="s">
        <v>339</v>
      </c>
      <c r="D1366" t="s">
        <v>94</v>
      </c>
      <c r="E1366" t="s">
        <v>469</v>
      </c>
      <c r="F1366" t="s">
        <v>1238</v>
      </c>
    </row>
    <row r="1367" spans="3:6" x14ac:dyDescent="0.25">
      <c r="C1367" t="s">
        <v>340</v>
      </c>
      <c r="D1367" t="s">
        <v>94</v>
      </c>
      <c r="E1367" t="s">
        <v>1182</v>
      </c>
      <c r="F1367" t="s">
        <v>1239</v>
      </c>
    </row>
    <row r="1368" spans="3:6" x14ac:dyDescent="0.25">
      <c r="C1368" t="s">
        <v>349</v>
      </c>
      <c r="D1368" t="s">
        <v>94</v>
      </c>
      <c r="E1368" t="s">
        <v>1240</v>
      </c>
      <c r="F1368" t="s">
        <v>1241</v>
      </c>
    </row>
    <row r="1369" spans="3:6" x14ac:dyDescent="0.25">
      <c r="C1369" t="s">
        <v>351</v>
      </c>
      <c r="D1369" t="s">
        <v>94</v>
      </c>
      <c r="E1369" t="s">
        <v>309</v>
      </c>
      <c r="F1369" t="s">
        <v>1242</v>
      </c>
    </row>
    <row r="1370" spans="3:6" x14ac:dyDescent="0.25">
      <c r="C1370" t="s">
        <v>353</v>
      </c>
      <c r="D1370" t="s">
        <v>94</v>
      </c>
      <c r="E1370" t="s">
        <v>287</v>
      </c>
      <c r="F1370" t="s">
        <v>1243</v>
      </c>
    </row>
    <row r="1371" spans="3:6" x14ac:dyDescent="0.25">
      <c r="C1371" t="s">
        <v>355</v>
      </c>
      <c r="D1371" t="s">
        <v>94</v>
      </c>
      <c r="E1371" t="s">
        <v>649</v>
      </c>
      <c r="F1371" t="s">
        <v>1243</v>
      </c>
    </row>
    <row r="1372" spans="3:6" x14ac:dyDescent="0.25">
      <c r="C1372" t="s">
        <v>356</v>
      </c>
      <c r="D1372" t="s">
        <v>94</v>
      </c>
      <c r="E1372" t="s">
        <v>298</v>
      </c>
      <c r="F1372" t="s">
        <v>1244</v>
      </c>
    </row>
    <row r="1373" spans="3:6" x14ac:dyDescent="0.25">
      <c r="C1373" t="s">
        <v>358</v>
      </c>
      <c r="D1373" t="s">
        <v>94</v>
      </c>
      <c r="E1373" t="s">
        <v>531</v>
      </c>
      <c r="F1373" t="s">
        <v>1244</v>
      </c>
    </row>
    <row r="1374" spans="3:6" x14ac:dyDescent="0.25">
      <c r="C1374" t="s">
        <v>154</v>
      </c>
      <c r="D1374" t="s">
        <v>94</v>
      </c>
      <c r="E1374" t="s">
        <v>1137</v>
      </c>
      <c r="F1374" t="s">
        <v>1245</v>
      </c>
    </row>
    <row r="1375" spans="3:6" x14ac:dyDescent="0.25">
      <c r="C1375" t="s">
        <v>359</v>
      </c>
      <c r="D1375" t="s">
        <v>94</v>
      </c>
      <c r="E1375" t="s">
        <v>397</v>
      </c>
      <c r="F1375" t="s">
        <v>1245</v>
      </c>
    </row>
    <row r="1376" spans="3:6" x14ac:dyDescent="0.25">
      <c r="C1376" t="s">
        <v>361</v>
      </c>
      <c r="D1376" t="s">
        <v>94</v>
      </c>
      <c r="E1376" t="s">
        <v>370</v>
      </c>
      <c r="F1376" t="s">
        <v>1245</v>
      </c>
    </row>
    <row r="1377" spans="3:6" x14ac:dyDescent="0.25">
      <c r="C1377" t="s">
        <v>364</v>
      </c>
      <c r="D1377" t="s">
        <v>94</v>
      </c>
      <c r="E1377" t="s">
        <v>584</v>
      </c>
      <c r="F1377" t="s">
        <v>1246</v>
      </c>
    </row>
    <row r="1378" spans="3:6" x14ac:dyDescent="0.25">
      <c r="C1378" t="s">
        <v>366</v>
      </c>
      <c r="D1378" t="s">
        <v>94</v>
      </c>
      <c r="E1378" t="s">
        <v>510</v>
      </c>
      <c r="F1378" t="s">
        <v>1247</v>
      </c>
    </row>
    <row r="1379" spans="3:6" x14ac:dyDescent="0.25">
      <c r="C1379" t="s">
        <v>373</v>
      </c>
      <c r="D1379" t="s">
        <v>94</v>
      </c>
      <c r="E1379" t="s">
        <v>402</v>
      </c>
      <c r="F1379" t="s">
        <v>1248</v>
      </c>
    </row>
    <row r="1380" spans="3:6" x14ac:dyDescent="0.25">
      <c r="C1380" t="s">
        <v>369</v>
      </c>
      <c r="D1380" t="s">
        <v>94</v>
      </c>
      <c r="E1380" t="s">
        <v>437</v>
      </c>
      <c r="F1380" t="s">
        <v>1248</v>
      </c>
    </row>
    <row r="1381" spans="3:6" x14ac:dyDescent="0.25">
      <c r="C1381" t="s">
        <v>179</v>
      </c>
      <c r="D1381" t="s">
        <v>94</v>
      </c>
      <c r="E1381" t="s">
        <v>1249</v>
      </c>
      <c r="F1381" t="s">
        <v>1248</v>
      </c>
    </row>
    <row r="1382" spans="3:6" x14ac:dyDescent="0.25">
      <c r="C1382" t="s">
        <v>210</v>
      </c>
      <c r="D1382" t="s">
        <v>94</v>
      </c>
      <c r="E1382" t="s">
        <v>432</v>
      </c>
      <c r="F1382" t="s">
        <v>1250</v>
      </c>
    </row>
    <row r="1383" spans="3:6" x14ac:dyDescent="0.25">
      <c r="C1383" t="s">
        <v>378</v>
      </c>
      <c r="D1383" t="s">
        <v>94</v>
      </c>
      <c r="E1383" t="s">
        <v>195</v>
      </c>
      <c r="F1383" t="s">
        <v>1250</v>
      </c>
    </row>
    <row r="1384" spans="3:6" x14ac:dyDescent="0.25">
      <c r="C1384" t="s">
        <v>380</v>
      </c>
      <c r="D1384" t="s">
        <v>94</v>
      </c>
      <c r="E1384" t="s">
        <v>513</v>
      </c>
      <c r="F1384" t="s">
        <v>1251</v>
      </c>
    </row>
    <row r="1385" spans="3:6" x14ac:dyDescent="0.25">
      <c r="C1385" t="s">
        <v>381</v>
      </c>
      <c r="D1385" t="s">
        <v>94</v>
      </c>
      <c r="E1385" t="s">
        <v>1252</v>
      </c>
      <c r="F1385" t="s">
        <v>1251</v>
      </c>
    </row>
    <row r="1386" spans="3:6" x14ac:dyDescent="0.25">
      <c r="C1386" t="s">
        <v>391</v>
      </c>
      <c r="D1386" t="s">
        <v>94</v>
      </c>
      <c r="E1386" t="s">
        <v>600</v>
      </c>
      <c r="F1386" t="s">
        <v>1253</v>
      </c>
    </row>
    <row r="1387" spans="3:6" x14ac:dyDescent="0.25">
      <c r="C1387" t="s">
        <v>390</v>
      </c>
      <c r="D1387" t="s">
        <v>94</v>
      </c>
      <c r="E1387" t="s">
        <v>372</v>
      </c>
      <c r="F1387" t="s">
        <v>1253</v>
      </c>
    </row>
    <row r="1388" spans="3:6" x14ac:dyDescent="0.25">
      <c r="C1388" t="s">
        <v>393</v>
      </c>
      <c r="D1388" t="s">
        <v>94</v>
      </c>
      <c r="E1388" t="s">
        <v>195</v>
      </c>
      <c r="F1388" t="s">
        <v>1253</v>
      </c>
    </row>
    <row r="1389" spans="3:6" x14ac:dyDescent="0.25">
      <c r="C1389" t="s">
        <v>396</v>
      </c>
      <c r="D1389" t="s">
        <v>94</v>
      </c>
      <c r="E1389" t="s">
        <v>309</v>
      </c>
      <c r="F1389" t="s">
        <v>1254</v>
      </c>
    </row>
    <row r="1390" spans="3:6" x14ac:dyDescent="0.25">
      <c r="C1390" t="s">
        <v>399</v>
      </c>
      <c r="D1390" t="s">
        <v>94</v>
      </c>
      <c r="E1390" t="s">
        <v>348</v>
      </c>
      <c r="F1390" t="s">
        <v>1254</v>
      </c>
    </row>
    <row r="1391" spans="3:6" x14ac:dyDescent="0.25">
      <c r="C1391" t="s">
        <v>394</v>
      </c>
      <c r="D1391" t="s">
        <v>94</v>
      </c>
      <c r="E1391" t="s">
        <v>664</v>
      </c>
      <c r="F1391" t="s">
        <v>1254</v>
      </c>
    </row>
    <row r="1392" spans="3:6" x14ac:dyDescent="0.25">
      <c r="C1392" t="s">
        <v>401</v>
      </c>
      <c r="D1392" t="s">
        <v>94</v>
      </c>
      <c r="E1392" t="s">
        <v>487</v>
      </c>
      <c r="F1392" t="s">
        <v>1254</v>
      </c>
    </row>
    <row r="1393" spans="3:6" x14ac:dyDescent="0.25">
      <c r="C1393" t="s">
        <v>221</v>
      </c>
      <c r="D1393" t="s">
        <v>94</v>
      </c>
      <c r="E1393" t="s">
        <v>687</v>
      </c>
      <c r="F1393" t="s">
        <v>1255</v>
      </c>
    </row>
    <row r="1394" spans="3:6" x14ac:dyDescent="0.25">
      <c r="C1394" t="s">
        <v>404</v>
      </c>
      <c r="D1394" t="s">
        <v>94</v>
      </c>
      <c r="E1394" t="s">
        <v>437</v>
      </c>
      <c r="F1394" t="s">
        <v>1255</v>
      </c>
    </row>
    <row r="1395" spans="3:6" x14ac:dyDescent="0.25">
      <c r="C1395" t="s">
        <v>406</v>
      </c>
      <c r="D1395" t="s">
        <v>94</v>
      </c>
      <c r="E1395" t="s">
        <v>471</v>
      </c>
      <c r="F1395" t="s">
        <v>1256</v>
      </c>
    </row>
    <row r="1396" spans="3:6" x14ac:dyDescent="0.25">
      <c r="C1396" t="s">
        <v>407</v>
      </c>
      <c r="D1396" t="s">
        <v>94</v>
      </c>
      <c r="E1396" t="s">
        <v>195</v>
      </c>
      <c r="F1396" t="s">
        <v>1257</v>
      </c>
    </row>
    <row r="1397" spans="3:6" x14ac:dyDescent="0.25">
      <c r="C1397" t="s">
        <v>410</v>
      </c>
      <c r="D1397" t="s">
        <v>94</v>
      </c>
      <c r="E1397" t="s">
        <v>298</v>
      </c>
      <c r="F1397" t="s">
        <v>1257</v>
      </c>
    </row>
    <row r="1398" spans="3:6" x14ac:dyDescent="0.25">
      <c r="C1398" t="s">
        <v>413</v>
      </c>
      <c r="D1398" t="s">
        <v>94</v>
      </c>
      <c r="E1398" t="s">
        <v>195</v>
      </c>
      <c r="F1398" t="s">
        <v>1258</v>
      </c>
    </row>
    <row r="1399" spans="3:6" x14ac:dyDescent="0.25">
      <c r="C1399" t="s">
        <v>315</v>
      </c>
      <c r="D1399" t="s">
        <v>94</v>
      </c>
      <c r="E1399" t="s">
        <v>207</v>
      </c>
      <c r="F1399" t="s">
        <v>1258</v>
      </c>
    </row>
    <row r="1400" spans="3:6" x14ac:dyDescent="0.25">
      <c r="C1400" t="s">
        <v>415</v>
      </c>
      <c r="D1400" t="s">
        <v>94</v>
      </c>
      <c r="E1400" t="s">
        <v>598</v>
      </c>
      <c r="F1400" t="s">
        <v>1258</v>
      </c>
    </row>
    <row r="1401" spans="3:6" x14ac:dyDescent="0.25">
      <c r="C1401" t="s">
        <v>420</v>
      </c>
      <c r="D1401" t="s">
        <v>94</v>
      </c>
      <c r="E1401" t="s">
        <v>624</v>
      </c>
      <c r="F1401" t="s">
        <v>1259</v>
      </c>
    </row>
    <row r="1402" spans="3:6" x14ac:dyDescent="0.25">
      <c r="C1402" t="s">
        <v>421</v>
      </c>
      <c r="D1402" t="s">
        <v>94</v>
      </c>
      <c r="E1402" t="s">
        <v>572</v>
      </c>
      <c r="F1402" t="s">
        <v>1260</v>
      </c>
    </row>
    <row r="1403" spans="3:6" x14ac:dyDescent="0.25">
      <c r="C1403" t="s">
        <v>423</v>
      </c>
      <c r="D1403" t="s">
        <v>94</v>
      </c>
      <c r="E1403" t="s">
        <v>432</v>
      </c>
      <c r="F1403" t="s">
        <v>1260</v>
      </c>
    </row>
    <row r="1404" spans="3:6" x14ac:dyDescent="0.25">
      <c r="C1404" t="s">
        <v>424</v>
      </c>
      <c r="D1404" t="s">
        <v>94</v>
      </c>
      <c r="E1404" t="s">
        <v>1261</v>
      </c>
      <c r="F1404" t="s">
        <v>1260</v>
      </c>
    </row>
    <row r="1405" spans="3:6" x14ac:dyDescent="0.25">
      <c r="C1405" t="s">
        <v>427</v>
      </c>
      <c r="D1405" t="s">
        <v>94</v>
      </c>
      <c r="E1405" t="s">
        <v>976</v>
      </c>
      <c r="F1405" t="s">
        <v>1262</v>
      </c>
    </row>
    <row r="1406" spans="3:6" x14ac:dyDescent="0.25">
      <c r="C1406" t="s">
        <v>431</v>
      </c>
      <c r="D1406" t="s">
        <v>94</v>
      </c>
      <c r="E1406" t="s">
        <v>493</v>
      </c>
      <c r="F1406" t="s">
        <v>1263</v>
      </c>
    </row>
    <row r="1407" spans="3:6" x14ac:dyDescent="0.25">
      <c r="C1407" t="s">
        <v>276</v>
      </c>
      <c r="D1407" t="s">
        <v>94</v>
      </c>
      <c r="E1407" t="s">
        <v>195</v>
      </c>
      <c r="F1407" t="s">
        <v>1263</v>
      </c>
    </row>
    <row r="1408" spans="3:6" x14ac:dyDescent="0.25">
      <c r="C1408" t="s">
        <v>339</v>
      </c>
      <c r="D1408" t="s">
        <v>94</v>
      </c>
      <c r="E1408" t="s">
        <v>674</v>
      </c>
      <c r="F1408" t="s">
        <v>1264</v>
      </c>
    </row>
    <row r="1409" spans="3:6" x14ac:dyDescent="0.25">
      <c r="C1409" t="s">
        <v>433</v>
      </c>
      <c r="D1409" t="s">
        <v>94</v>
      </c>
      <c r="E1409" t="s">
        <v>523</v>
      </c>
      <c r="F1409" t="s">
        <v>1264</v>
      </c>
    </row>
    <row r="1410" spans="3:6" x14ac:dyDescent="0.25">
      <c r="C1410" t="s">
        <v>156</v>
      </c>
      <c r="D1410" t="s">
        <v>94</v>
      </c>
      <c r="E1410" t="s">
        <v>586</v>
      </c>
      <c r="F1410" t="s">
        <v>1264</v>
      </c>
    </row>
    <row r="1411" spans="3:6" x14ac:dyDescent="0.25">
      <c r="C1411" t="s">
        <v>993</v>
      </c>
      <c r="D1411" t="s">
        <v>94</v>
      </c>
      <c r="E1411" t="s">
        <v>820</v>
      </c>
      <c r="F1411" t="s">
        <v>1264</v>
      </c>
    </row>
    <row r="1412" spans="3:6" x14ac:dyDescent="0.25">
      <c r="C1412" t="s">
        <v>995</v>
      </c>
      <c r="D1412" t="s">
        <v>94</v>
      </c>
      <c r="E1412" t="s">
        <v>499</v>
      </c>
      <c r="F1412" t="s">
        <v>1265</v>
      </c>
    </row>
    <row r="1413" spans="3:6" x14ac:dyDescent="0.25">
      <c r="C1413" t="s">
        <v>172</v>
      </c>
      <c r="D1413" t="s">
        <v>94</v>
      </c>
      <c r="E1413" t="s">
        <v>309</v>
      </c>
      <c r="F1413" t="s">
        <v>1266</v>
      </c>
    </row>
    <row r="1414" spans="3:6" x14ac:dyDescent="0.25">
      <c r="C1414" t="s">
        <v>164</v>
      </c>
      <c r="D1414" t="s">
        <v>94</v>
      </c>
      <c r="E1414" t="s">
        <v>507</v>
      </c>
      <c r="F1414" t="s">
        <v>1266</v>
      </c>
    </row>
    <row r="1415" spans="3:6" x14ac:dyDescent="0.25">
      <c r="C1415" t="s">
        <v>159</v>
      </c>
      <c r="D1415" t="s">
        <v>94</v>
      </c>
      <c r="E1415" t="s">
        <v>324</v>
      </c>
      <c r="F1415" t="s">
        <v>1266</v>
      </c>
    </row>
    <row r="1416" spans="3:6" x14ac:dyDescent="0.25">
      <c r="C1416" t="s">
        <v>438</v>
      </c>
      <c r="D1416" t="s">
        <v>94</v>
      </c>
      <c r="E1416" t="s">
        <v>1137</v>
      </c>
      <c r="F1416" t="s">
        <v>1267</v>
      </c>
    </row>
    <row r="1417" spans="3:6" x14ac:dyDescent="0.25">
      <c r="C1417" t="s">
        <v>189</v>
      </c>
      <c r="D1417" t="s">
        <v>94</v>
      </c>
      <c r="E1417" t="s">
        <v>449</v>
      </c>
      <c r="F1417" t="s">
        <v>1267</v>
      </c>
    </row>
    <row r="1418" spans="3:6" x14ac:dyDescent="0.25">
      <c r="C1418" t="s">
        <v>996</v>
      </c>
      <c r="D1418" t="s">
        <v>94</v>
      </c>
      <c r="E1418" t="s">
        <v>493</v>
      </c>
      <c r="F1418" t="s">
        <v>1267</v>
      </c>
    </row>
    <row r="1419" spans="3:6" x14ac:dyDescent="0.25">
      <c r="C1419" t="s">
        <v>224</v>
      </c>
      <c r="D1419" t="s">
        <v>94</v>
      </c>
      <c r="E1419" t="s">
        <v>309</v>
      </c>
      <c r="F1419" t="s">
        <v>1268</v>
      </c>
    </row>
    <row r="1420" spans="3:6" x14ac:dyDescent="0.25">
      <c r="C1420" t="s">
        <v>998</v>
      </c>
      <c r="D1420" t="s">
        <v>94</v>
      </c>
      <c r="E1420" t="s">
        <v>437</v>
      </c>
      <c r="F1420" t="s">
        <v>1268</v>
      </c>
    </row>
    <row r="1421" spans="3:6" x14ac:dyDescent="0.25">
      <c r="C1421" t="s">
        <v>174</v>
      </c>
      <c r="D1421" t="s">
        <v>94</v>
      </c>
      <c r="E1421" t="s">
        <v>195</v>
      </c>
      <c r="F1421" t="s">
        <v>1269</v>
      </c>
    </row>
    <row r="1422" spans="3:6" x14ac:dyDescent="0.25">
      <c r="C1422" t="s">
        <v>181</v>
      </c>
      <c r="D1422" t="s">
        <v>94</v>
      </c>
      <c r="E1422" t="s">
        <v>694</v>
      </c>
      <c r="F1422" t="s">
        <v>1269</v>
      </c>
    </row>
    <row r="1423" spans="3:6" x14ac:dyDescent="0.25">
      <c r="C1423" t="s">
        <v>448</v>
      </c>
      <c r="D1423" t="s">
        <v>94</v>
      </c>
      <c r="E1423" t="s">
        <v>942</v>
      </c>
      <c r="F1423" t="s">
        <v>1269</v>
      </c>
    </row>
    <row r="1424" spans="3:6" x14ac:dyDescent="0.25">
      <c r="C1424" t="s">
        <v>167</v>
      </c>
      <c r="D1424" t="s">
        <v>94</v>
      </c>
      <c r="E1424" t="s">
        <v>531</v>
      </c>
      <c r="F1424" t="s">
        <v>1269</v>
      </c>
    </row>
    <row r="1425" spans="3:6" x14ac:dyDescent="0.25">
      <c r="C1425" t="s">
        <v>170</v>
      </c>
      <c r="D1425" t="s">
        <v>94</v>
      </c>
      <c r="E1425" t="s">
        <v>195</v>
      </c>
      <c r="F1425" t="s">
        <v>1270</v>
      </c>
    </row>
    <row r="1426" spans="3:6" x14ac:dyDescent="0.25">
      <c r="C1426" t="s">
        <v>1000</v>
      </c>
      <c r="D1426" t="s">
        <v>94</v>
      </c>
      <c r="E1426" t="s">
        <v>798</v>
      </c>
      <c r="F1426" t="s">
        <v>1270</v>
      </c>
    </row>
    <row r="1427" spans="3:6" x14ac:dyDescent="0.25">
      <c r="C1427" t="s">
        <v>192</v>
      </c>
      <c r="D1427" t="s">
        <v>94</v>
      </c>
      <c r="E1427" t="s">
        <v>321</v>
      </c>
      <c r="F1427" t="s">
        <v>1271</v>
      </c>
    </row>
    <row r="1428" spans="3:6" x14ac:dyDescent="0.25">
      <c r="C1428" t="s">
        <v>349</v>
      </c>
      <c r="D1428" t="s">
        <v>94</v>
      </c>
      <c r="E1428" t="s">
        <v>1070</v>
      </c>
      <c r="F1428" t="s">
        <v>1272</v>
      </c>
    </row>
    <row r="1429" spans="3:6" x14ac:dyDescent="0.25">
      <c r="C1429" t="s">
        <v>450</v>
      </c>
      <c r="D1429" t="s">
        <v>94</v>
      </c>
      <c r="E1429" t="s">
        <v>1137</v>
      </c>
      <c r="F1429" t="s">
        <v>1273</v>
      </c>
    </row>
    <row r="1430" spans="3:6" x14ac:dyDescent="0.25">
      <c r="C1430" t="s">
        <v>162</v>
      </c>
      <c r="D1430" t="s">
        <v>94</v>
      </c>
      <c r="E1430" t="s">
        <v>613</v>
      </c>
      <c r="F1430" t="s">
        <v>1273</v>
      </c>
    </row>
    <row r="1431" spans="3:6" x14ac:dyDescent="0.25">
      <c r="C1431" t="s">
        <v>1002</v>
      </c>
      <c r="D1431" t="s">
        <v>94</v>
      </c>
      <c r="E1431" t="s">
        <v>295</v>
      </c>
      <c r="F1431" t="s">
        <v>1274</v>
      </c>
    </row>
    <row r="1432" spans="3:6" x14ac:dyDescent="0.25">
      <c r="C1432" t="s">
        <v>1004</v>
      </c>
      <c r="D1432" t="s">
        <v>94</v>
      </c>
      <c r="E1432" t="s">
        <v>586</v>
      </c>
      <c r="F1432" t="s">
        <v>1275</v>
      </c>
    </row>
    <row r="1433" spans="3:6" x14ac:dyDescent="0.25">
      <c r="C1433" t="s">
        <v>373</v>
      </c>
      <c r="D1433" t="s">
        <v>94</v>
      </c>
      <c r="E1433" t="s">
        <v>890</v>
      </c>
      <c r="F1433" t="s">
        <v>1276</v>
      </c>
    </row>
    <row r="1434" spans="3:6" x14ac:dyDescent="0.25">
      <c r="C1434" t="s">
        <v>1006</v>
      </c>
      <c r="D1434" t="s">
        <v>94</v>
      </c>
      <c r="E1434" t="s">
        <v>298</v>
      </c>
      <c r="F1434" t="s">
        <v>1277</v>
      </c>
    </row>
    <row r="1435" spans="3:6" x14ac:dyDescent="0.25">
      <c r="C1435" t="s">
        <v>1008</v>
      </c>
      <c r="D1435" t="s">
        <v>94</v>
      </c>
      <c r="E1435" t="s">
        <v>1076</v>
      </c>
      <c r="F1435" t="s">
        <v>1278</v>
      </c>
    </row>
    <row r="1436" spans="3:6" x14ac:dyDescent="0.25">
      <c r="C1436" t="s">
        <v>302</v>
      </c>
      <c r="D1436" t="s">
        <v>94</v>
      </c>
      <c r="E1436" t="s">
        <v>432</v>
      </c>
      <c r="F1436" t="s">
        <v>1279</v>
      </c>
    </row>
    <row r="1437" spans="3:6" x14ac:dyDescent="0.25">
      <c r="C1437" t="s">
        <v>307</v>
      </c>
      <c r="D1437" t="s">
        <v>94</v>
      </c>
      <c r="E1437" t="s">
        <v>207</v>
      </c>
      <c r="F1437" t="s">
        <v>1280</v>
      </c>
    </row>
    <row r="1438" spans="3:6" x14ac:dyDescent="0.25">
      <c r="C1438" t="s">
        <v>311</v>
      </c>
      <c r="D1438" t="s">
        <v>94</v>
      </c>
      <c r="E1438" t="s">
        <v>1281</v>
      </c>
      <c r="F1438" t="s">
        <v>1282</v>
      </c>
    </row>
    <row r="1439" spans="3:6" x14ac:dyDescent="0.25">
      <c r="C1439" t="s">
        <v>1012</v>
      </c>
      <c r="D1439" t="s">
        <v>94</v>
      </c>
      <c r="E1439" t="s">
        <v>303</v>
      </c>
      <c r="F1439" t="s">
        <v>1283</v>
      </c>
    </row>
    <row r="1440" spans="3:6" x14ac:dyDescent="0.25">
      <c r="C1440" t="s">
        <v>312</v>
      </c>
      <c r="D1440" t="s">
        <v>94</v>
      </c>
      <c r="E1440" t="s">
        <v>301</v>
      </c>
      <c r="F1440" t="s">
        <v>1284</v>
      </c>
    </row>
    <row r="1441" spans="3:6" x14ac:dyDescent="0.25">
      <c r="C1441" t="s">
        <v>1014</v>
      </c>
      <c r="D1441" t="s">
        <v>94</v>
      </c>
      <c r="E1441" t="s">
        <v>473</v>
      </c>
      <c r="F1441" t="s">
        <v>1285</v>
      </c>
    </row>
    <row r="1442" spans="3:6" x14ac:dyDescent="0.25">
      <c r="C1442" t="s">
        <v>234</v>
      </c>
      <c r="D1442" t="s">
        <v>94</v>
      </c>
      <c r="E1442" t="s">
        <v>287</v>
      </c>
      <c r="F1442" t="s">
        <v>1285</v>
      </c>
    </row>
    <row r="1443" spans="3:6" x14ac:dyDescent="0.25">
      <c r="C1443" t="s">
        <v>323</v>
      </c>
      <c r="D1443" t="s">
        <v>94</v>
      </c>
      <c r="E1443" t="s">
        <v>493</v>
      </c>
      <c r="F1443" t="s">
        <v>1286</v>
      </c>
    </row>
    <row r="1444" spans="3:6" x14ac:dyDescent="0.25">
      <c r="C1444" t="s">
        <v>325</v>
      </c>
      <c r="D1444" t="s">
        <v>94</v>
      </c>
      <c r="E1444" t="s">
        <v>513</v>
      </c>
      <c r="F1444" t="s">
        <v>1287</v>
      </c>
    </row>
    <row r="1445" spans="3:6" x14ac:dyDescent="0.25">
      <c r="C1445" t="s">
        <v>327</v>
      </c>
      <c r="D1445" t="s">
        <v>94</v>
      </c>
      <c r="E1445" t="s">
        <v>321</v>
      </c>
      <c r="F1445" t="s">
        <v>1287</v>
      </c>
    </row>
    <row r="1446" spans="3:6" x14ac:dyDescent="0.25">
      <c r="C1446" t="s">
        <v>373</v>
      </c>
      <c r="D1446" t="s">
        <v>94</v>
      </c>
      <c r="E1446" t="s">
        <v>802</v>
      </c>
      <c r="F1446" t="s">
        <v>1288</v>
      </c>
    </row>
    <row r="1447" spans="3:6" x14ac:dyDescent="0.25">
      <c r="C1447" t="s">
        <v>260</v>
      </c>
      <c r="D1447" t="s">
        <v>94</v>
      </c>
      <c r="E1447" t="s">
        <v>195</v>
      </c>
      <c r="F1447" t="s">
        <v>1289</v>
      </c>
    </row>
    <row r="1448" spans="3:6" x14ac:dyDescent="0.25">
      <c r="C1448" t="s">
        <v>264</v>
      </c>
      <c r="D1448" t="s">
        <v>94</v>
      </c>
      <c r="E1448" t="s">
        <v>1290</v>
      </c>
      <c r="F1448" t="s">
        <v>1291</v>
      </c>
    </row>
    <row r="1449" spans="3:6" x14ac:dyDescent="0.25">
      <c r="C1449" t="s">
        <v>124</v>
      </c>
      <c r="D1449" t="s">
        <v>94</v>
      </c>
      <c r="E1449" t="s">
        <v>309</v>
      </c>
      <c r="F1449" t="s">
        <v>1291</v>
      </c>
    </row>
    <row r="1450" spans="3:6" x14ac:dyDescent="0.25">
      <c r="C1450" t="s">
        <v>265</v>
      </c>
      <c r="D1450" t="s">
        <v>94</v>
      </c>
      <c r="E1450" t="s">
        <v>287</v>
      </c>
      <c r="F1450" t="s">
        <v>1291</v>
      </c>
    </row>
    <row r="1451" spans="3:6" x14ac:dyDescent="0.25">
      <c r="C1451" t="s">
        <v>268</v>
      </c>
      <c r="D1451" t="s">
        <v>94</v>
      </c>
      <c r="E1451" t="s">
        <v>504</v>
      </c>
      <c r="F1451" t="s">
        <v>1292</v>
      </c>
    </row>
    <row r="1452" spans="3:6" x14ac:dyDescent="0.25">
      <c r="C1452" t="s">
        <v>271</v>
      </c>
      <c r="D1452" t="s">
        <v>94</v>
      </c>
      <c r="E1452" t="s">
        <v>1224</v>
      </c>
      <c r="F1452" t="s">
        <v>1292</v>
      </c>
    </row>
    <row r="1453" spans="3:6" x14ac:dyDescent="0.25">
      <c r="C1453" t="s">
        <v>337</v>
      </c>
      <c r="D1453" t="s">
        <v>94</v>
      </c>
      <c r="E1453" t="s">
        <v>432</v>
      </c>
      <c r="F1453" t="s">
        <v>1293</v>
      </c>
    </row>
    <row r="1454" spans="3:6" x14ac:dyDescent="0.25">
      <c r="C1454" t="s">
        <v>339</v>
      </c>
      <c r="D1454" t="s">
        <v>94</v>
      </c>
      <c r="E1454" t="s">
        <v>195</v>
      </c>
      <c r="F1454" t="s">
        <v>1294</v>
      </c>
    </row>
    <row r="1455" spans="3:6" x14ac:dyDescent="0.25">
      <c r="C1455" t="s">
        <v>340</v>
      </c>
      <c r="D1455" t="s">
        <v>94</v>
      </c>
      <c r="E1455" t="s">
        <v>572</v>
      </c>
      <c r="F1455" t="s">
        <v>1295</v>
      </c>
    </row>
    <row r="1456" spans="3:6" x14ac:dyDescent="0.25">
      <c r="C1456" t="s">
        <v>349</v>
      </c>
      <c r="D1456" t="s">
        <v>94</v>
      </c>
      <c r="E1456" t="s">
        <v>195</v>
      </c>
      <c r="F1456" t="s">
        <v>1296</v>
      </c>
    </row>
    <row r="1457" spans="3:6" x14ac:dyDescent="0.25">
      <c r="C1457" t="s">
        <v>170</v>
      </c>
      <c r="D1457" t="s">
        <v>94</v>
      </c>
      <c r="E1457" t="s">
        <v>814</v>
      </c>
      <c r="F1457" t="s">
        <v>1296</v>
      </c>
    </row>
    <row r="1458" spans="3:6" x14ac:dyDescent="0.25">
      <c r="C1458" t="s">
        <v>351</v>
      </c>
      <c r="D1458" t="s">
        <v>94</v>
      </c>
      <c r="E1458" t="s">
        <v>309</v>
      </c>
      <c r="F1458" t="s">
        <v>1297</v>
      </c>
    </row>
    <row r="1459" spans="3:6" x14ac:dyDescent="0.25">
      <c r="C1459" t="s">
        <v>353</v>
      </c>
      <c r="D1459" t="s">
        <v>94</v>
      </c>
      <c r="E1459" t="s">
        <v>372</v>
      </c>
      <c r="F1459" t="s">
        <v>1298</v>
      </c>
    </row>
    <row r="1460" spans="3:6" x14ac:dyDescent="0.25">
      <c r="C1460" t="s">
        <v>355</v>
      </c>
      <c r="D1460" t="s">
        <v>94</v>
      </c>
      <c r="E1460" t="s">
        <v>1299</v>
      </c>
      <c r="F1460" t="s">
        <v>1298</v>
      </c>
    </row>
    <row r="1461" spans="3:6" x14ac:dyDescent="0.25">
      <c r="C1461" t="s">
        <v>356</v>
      </c>
      <c r="D1461" t="s">
        <v>94</v>
      </c>
      <c r="E1461" t="s">
        <v>437</v>
      </c>
      <c r="F1461" t="s">
        <v>1300</v>
      </c>
    </row>
    <row r="1462" spans="3:6" x14ac:dyDescent="0.25">
      <c r="C1462" t="s">
        <v>358</v>
      </c>
      <c r="D1462" t="s">
        <v>94</v>
      </c>
      <c r="E1462" t="s">
        <v>555</v>
      </c>
      <c r="F1462" t="s">
        <v>1300</v>
      </c>
    </row>
    <row r="1463" spans="3:6" x14ac:dyDescent="0.25">
      <c r="C1463" t="s">
        <v>359</v>
      </c>
      <c r="D1463" t="s">
        <v>94</v>
      </c>
      <c r="E1463" t="s">
        <v>301</v>
      </c>
      <c r="F1463" t="s">
        <v>1301</v>
      </c>
    </row>
    <row r="1464" spans="3:6" x14ac:dyDescent="0.25">
      <c r="C1464" t="s">
        <v>361</v>
      </c>
      <c r="D1464" t="s">
        <v>94</v>
      </c>
      <c r="E1464" t="s">
        <v>694</v>
      </c>
      <c r="F1464" t="s">
        <v>1301</v>
      </c>
    </row>
    <row r="1465" spans="3:6" x14ac:dyDescent="0.25">
      <c r="C1465" t="s">
        <v>364</v>
      </c>
      <c r="D1465" t="s">
        <v>94</v>
      </c>
      <c r="E1465" t="s">
        <v>694</v>
      </c>
      <c r="F1465" t="s">
        <v>1302</v>
      </c>
    </row>
    <row r="1466" spans="3:6" x14ac:dyDescent="0.25">
      <c r="C1466" t="s">
        <v>366</v>
      </c>
      <c r="D1466" t="s">
        <v>94</v>
      </c>
      <c r="E1466" t="s">
        <v>309</v>
      </c>
      <c r="F1466" t="s">
        <v>1303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52</v>
      </c>
      <c r="B1" t="s">
        <v>1304</v>
      </c>
    </row>
    <row r="2" spans="1:2" x14ac:dyDescent="0.25">
      <c r="A2" t="s">
        <v>22</v>
      </c>
      <c r="B2" t="s">
        <v>1305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U507"/>
  <sheetViews>
    <sheetView topLeftCell="A389" workbookViewId="0">
      <selection activeCell="H486" sqref="H486:H487"/>
    </sheetView>
  </sheetViews>
  <sheetFormatPr defaultRowHeight="15" x14ac:dyDescent="0.25"/>
  <cols>
    <col min="2" max="2" width="19.5703125" customWidth="1"/>
    <col min="15" max="16" width="2.7109375" customWidth="1"/>
    <col min="17" max="17" width="6.42578125" customWidth="1"/>
    <col min="18" max="18" width="10.28515625" bestFit="1" customWidth="1"/>
    <col min="19" max="19" width="13.140625" customWidth="1"/>
  </cols>
  <sheetData>
    <row r="3" spans="2:19" x14ac:dyDescent="0.25">
      <c r="C3" t="s">
        <v>1306</v>
      </c>
      <c r="D3" t="s">
        <v>1307</v>
      </c>
      <c r="E3" t="s">
        <v>1308</v>
      </c>
      <c r="F3" t="s">
        <v>1309</v>
      </c>
      <c r="G3" t="s">
        <v>1310</v>
      </c>
      <c r="H3" t="s">
        <v>1311</v>
      </c>
      <c r="I3" t="s">
        <v>1312</v>
      </c>
      <c r="J3" t="s">
        <v>1313</v>
      </c>
      <c r="K3" t="s">
        <v>1314</v>
      </c>
      <c r="L3" t="s">
        <v>1315</v>
      </c>
      <c r="M3" t="s">
        <v>1316</v>
      </c>
      <c r="N3" t="s">
        <v>1317</v>
      </c>
      <c r="R3" t="s">
        <v>1318</v>
      </c>
    </row>
    <row r="4" spans="2:19" x14ac:dyDescent="0.25">
      <c r="L4">
        <v>999</v>
      </c>
      <c r="S4">
        <v>1</v>
      </c>
    </row>
    <row r="5" spans="2:19" x14ac:dyDescent="0.25">
      <c r="B5" t="s">
        <v>1319</v>
      </c>
      <c r="C5">
        <v>1</v>
      </c>
      <c r="D5">
        <v>70</v>
      </c>
      <c r="E5">
        <v>40</v>
      </c>
      <c r="F5">
        <v>60</v>
      </c>
      <c r="G5">
        <v>20</v>
      </c>
      <c r="H5">
        <v>190</v>
      </c>
      <c r="I5">
        <v>2</v>
      </c>
      <c r="J5" t="s">
        <v>1320</v>
      </c>
      <c r="K5" t="s">
        <v>1320</v>
      </c>
      <c r="L5">
        <v>2</v>
      </c>
      <c r="M5" s="15">
        <v>2.8935185185185189E-2</v>
      </c>
      <c r="N5" s="16">
        <v>1</v>
      </c>
      <c r="R5" s="17">
        <f>SUM($H$5:H5)/L5</f>
        <v>95</v>
      </c>
      <c r="S5" s="17">
        <f t="shared" ref="S5:S68" si="0">IF(AND(S4=0,S3=0),(H5+H4+H3)/(L5-L4),IFERROR(IF(S4=0,(H5+H4)/(L5-L4),IF(S4=0,SUMIFS(H:H,B:B,B5,L:L,L5),IF(L5&lt;L4,H5/L5,IF(L5&gt;L4,H5/(L5-L4),0)))),0))</f>
        <v>95</v>
      </c>
    </row>
    <row r="6" spans="2:19" x14ac:dyDescent="0.25">
      <c r="B6" t="s">
        <v>1319</v>
      </c>
      <c r="C6">
        <v>2</v>
      </c>
      <c r="D6">
        <v>90</v>
      </c>
      <c r="E6">
        <v>50</v>
      </c>
      <c r="F6">
        <v>75</v>
      </c>
      <c r="G6">
        <v>25</v>
      </c>
      <c r="H6">
        <v>240</v>
      </c>
      <c r="I6">
        <v>1</v>
      </c>
      <c r="J6" t="s">
        <v>1320</v>
      </c>
      <c r="K6" t="s">
        <v>1320</v>
      </c>
      <c r="L6">
        <v>3</v>
      </c>
      <c r="M6" s="15">
        <v>3.0324074074074069E-2</v>
      </c>
      <c r="N6" s="16">
        <v>1.04</v>
      </c>
      <c r="R6" s="17">
        <f>SUM($H$5:H6)/L6</f>
        <v>143.33333333333334</v>
      </c>
      <c r="S6" s="17">
        <f t="shared" si="0"/>
        <v>240</v>
      </c>
    </row>
    <row r="7" spans="2:19" x14ac:dyDescent="0.25">
      <c r="B7" t="s">
        <v>1319</v>
      </c>
      <c r="C7">
        <v>3</v>
      </c>
      <c r="D7">
        <v>115</v>
      </c>
      <c r="E7">
        <v>65</v>
      </c>
      <c r="F7">
        <v>100</v>
      </c>
      <c r="G7">
        <v>35</v>
      </c>
      <c r="H7">
        <v>315</v>
      </c>
      <c r="I7">
        <v>1</v>
      </c>
      <c r="J7" t="s">
        <v>1320</v>
      </c>
      <c r="K7" t="s">
        <v>1320</v>
      </c>
      <c r="L7">
        <v>3</v>
      </c>
      <c r="M7" s="15">
        <v>3.726851851851852E-2</v>
      </c>
      <c r="N7" s="16">
        <v>1.08</v>
      </c>
      <c r="R7" s="17">
        <f>SUM($H$5:H7)/L7</f>
        <v>248.33333333333334</v>
      </c>
      <c r="S7" s="17">
        <f t="shared" si="0"/>
        <v>0</v>
      </c>
    </row>
    <row r="8" spans="2:19" x14ac:dyDescent="0.25">
      <c r="B8" t="s">
        <v>1319</v>
      </c>
      <c r="C8">
        <v>4</v>
      </c>
      <c r="D8">
        <v>145</v>
      </c>
      <c r="E8">
        <v>85</v>
      </c>
      <c r="F8">
        <v>125</v>
      </c>
      <c r="G8">
        <v>40</v>
      </c>
      <c r="H8">
        <v>395</v>
      </c>
      <c r="I8">
        <v>1</v>
      </c>
      <c r="J8" t="s">
        <v>1320</v>
      </c>
      <c r="K8" t="s">
        <v>1320</v>
      </c>
      <c r="L8">
        <v>4</v>
      </c>
      <c r="M8" s="15">
        <v>4.490740740740741E-2</v>
      </c>
      <c r="N8" s="16">
        <v>1.1200000000000001</v>
      </c>
      <c r="R8" s="17">
        <f>SUM($H$5:H8)/L8</f>
        <v>285</v>
      </c>
      <c r="S8" s="17">
        <f t="shared" si="0"/>
        <v>710</v>
      </c>
    </row>
    <row r="9" spans="2:19" x14ac:dyDescent="0.25">
      <c r="B9" t="s">
        <v>1319</v>
      </c>
      <c r="C9">
        <v>5</v>
      </c>
      <c r="D9">
        <v>190</v>
      </c>
      <c r="E9">
        <v>105</v>
      </c>
      <c r="F9">
        <v>160</v>
      </c>
      <c r="G9">
        <v>55</v>
      </c>
      <c r="H9">
        <v>510</v>
      </c>
      <c r="I9">
        <v>1</v>
      </c>
      <c r="J9" t="s">
        <v>1320</v>
      </c>
      <c r="K9" t="s">
        <v>1320</v>
      </c>
      <c r="L9">
        <v>5</v>
      </c>
      <c r="M9" s="15">
        <v>5.3356481481481477E-2</v>
      </c>
      <c r="N9" s="16">
        <v>1.1599999999999999</v>
      </c>
      <c r="R9" s="17">
        <f>SUM($H$5:H9)/L9</f>
        <v>330</v>
      </c>
      <c r="S9" s="17">
        <f t="shared" si="0"/>
        <v>510</v>
      </c>
    </row>
    <row r="10" spans="2:19" x14ac:dyDescent="0.25">
      <c r="B10" t="s">
        <v>1319</v>
      </c>
      <c r="C10">
        <v>6</v>
      </c>
      <c r="D10">
        <v>240</v>
      </c>
      <c r="E10">
        <v>135</v>
      </c>
      <c r="F10">
        <v>205</v>
      </c>
      <c r="G10">
        <v>70</v>
      </c>
      <c r="H10">
        <v>650</v>
      </c>
      <c r="I10">
        <v>2</v>
      </c>
      <c r="J10" t="s">
        <v>1320</v>
      </c>
      <c r="K10" t="s">
        <v>1320</v>
      </c>
      <c r="L10">
        <v>6</v>
      </c>
      <c r="M10" s="15">
        <v>6.2615740740740736E-2</v>
      </c>
      <c r="N10" s="16">
        <v>1.2</v>
      </c>
      <c r="R10" s="17">
        <f>SUM($H$5:H10)/L10</f>
        <v>383.33333333333331</v>
      </c>
      <c r="S10" s="17">
        <f t="shared" si="0"/>
        <v>650</v>
      </c>
    </row>
    <row r="11" spans="2:19" x14ac:dyDescent="0.25">
      <c r="B11" t="s">
        <v>1319</v>
      </c>
      <c r="C11">
        <v>7</v>
      </c>
      <c r="D11">
        <v>310</v>
      </c>
      <c r="E11">
        <v>175</v>
      </c>
      <c r="F11">
        <v>265</v>
      </c>
      <c r="G11">
        <v>90</v>
      </c>
      <c r="H11">
        <v>840</v>
      </c>
      <c r="I11">
        <v>2</v>
      </c>
      <c r="J11" t="s">
        <v>1320</v>
      </c>
      <c r="K11" t="s">
        <v>1320</v>
      </c>
      <c r="L11">
        <v>7</v>
      </c>
      <c r="M11" s="15">
        <v>7.2916666666666671E-2</v>
      </c>
      <c r="N11" s="16">
        <v>1.25</v>
      </c>
      <c r="R11" s="17">
        <f>SUM($H$5:H11)/L11</f>
        <v>448.57142857142856</v>
      </c>
      <c r="S11" s="17">
        <f t="shared" si="0"/>
        <v>840</v>
      </c>
    </row>
    <row r="12" spans="2:19" x14ac:dyDescent="0.25">
      <c r="B12" t="s">
        <v>1319</v>
      </c>
      <c r="C12">
        <v>8</v>
      </c>
      <c r="D12">
        <v>395</v>
      </c>
      <c r="E12">
        <v>225</v>
      </c>
      <c r="F12">
        <v>340</v>
      </c>
      <c r="G12">
        <v>115</v>
      </c>
      <c r="H12">
        <v>1075</v>
      </c>
      <c r="I12">
        <v>2</v>
      </c>
      <c r="J12" t="s">
        <v>1320</v>
      </c>
      <c r="K12" t="s">
        <v>1320</v>
      </c>
      <c r="L12">
        <v>9</v>
      </c>
      <c r="M12" s="15">
        <v>8.4259259259259256E-2</v>
      </c>
      <c r="N12" s="16">
        <v>1.29</v>
      </c>
      <c r="R12" s="17">
        <f>SUM($H$5:H12)/L12</f>
        <v>468.33333333333331</v>
      </c>
      <c r="S12" s="17">
        <f t="shared" si="0"/>
        <v>537.5</v>
      </c>
    </row>
    <row r="13" spans="2:19" x14ac:dyDescent="0.25">
      <c r="B13" t="s">
        <v>1319</v>
      </c>
      <c r="C13">
        <v>9</v>
      </c>
      <c r="D13">
        <v>505</v>
      </c>
      <c r="E13">
        <v>290</v>
      </c>
      <c r="F13">
        <v>430</v>
      </c>
      <c r="G13">
        <v>145</v>
      </c>
      <c r="H13">
        <v>1370</v>
      </c>
      <c r="I13">
        <v>2</v>
      </c>
      <c r="J13" t="s">
        <v>1320</v>
      </c>
      <c r="K13" t="s">
        <v>1320</v>
      </c>
      <c r="L13">
        <v>10</v>
      </c>
      <c r="M13" s="15">
        <v>9.6990740740740738E-2</v>
      </c>
      <c r="N13" s="16">
        <v>1.34</v>
      </c>
      <c r="R13" s="17">
        <f>SUM($H$5:H13)/L13</f>
        <v>558.5</v>
      </c>
      <c r="S13" s="17">
        <f t="shared" si="0"/>
        <v>1370</v>
      </c>
    </row>
    <row r="14" spans="2:19" x14ac:dyDescent="0.25">
      <c r="B14" t="s">
        <v>1319</v>
      </c>
      <c r="C14">
        <v>10</v>
      </c>
      <c r="D14">
        <v>645</v>
      </c>
      <c r="E14">
        <v>370</v>
      </c>
      <c r="F14">
        <v>555</v>
      </c>
      <c r="G14">
        <v>185</v>
      </c>
      <c r="H14">
        <v>1755</v>
      </c>
      <c r="I14">
        <v>2</v>
      </c>
      <c r="J14" t="s">
        <v>1320</v>
      </c>
      <c r="K14" t="s">
        <v>1320</v>
      </c>
      <c r="L14">
        <v>12</v>
      </c>
      <c r="M14" s="15">
        <v>0.1109953703703704</v>
      </c>
      <c r="N14" s="16">
        <v>1.39</v>
      </c>
      <c r="R14" s="17">
        <f>SUM($H$5:H14)/L14</f>
        <v>611.66666666666663</v>
      </c>
      <c r="S14" s="17">
        <f t="shared" si="0"/>
        <v>877.5</v>
      </c>
    </row>
    <row r="15" spans="2:19" x14ac:dyDescent="0.25">
      <c r="B15" t="s">
        <v>1319</v>
      </c>
      <c r="C15">
        <v>11</v>
      </c>
      <c r="D15">
        <v>825</v>
      </c>
      <c r="E15">
        <v>470</v>
      </c>
      <c r="F15">
        <v>710</v>
      </c>
      <c r="G15">
        <v>235</v>
      </c>
      <c r="H15">
        <v>2240</v>
      </c>
      <c r="I15">
        <v>2</v>
      </c>
      <c r="J15" t="s">
        <v>1321</v>
      </c>
      <c r="K15" t="s">
        <v>1320</v>
      </c>
      <c r="L15">
        <v>15</v>
      </c>
      <c r="M15" s="15">
        <v>0.12662037037037041</v>
      </c>
      <c r="N15" s="16">
        <v>1.44</v>
      </c>
      <c r="R15" s="17">
        <f>SUM($H$5:H15)/L15</f>
        <v>638.66666666666663</v>
      </c>
      <c r="S15" s="17">
        <f t="shared" si="0"/>
        <v>746.66666666666663</v>
      </c>
    </row>
    <row r="16" spans="2:19" x14ac:dyDescent="0.25">
      <c r="B16" t="s">
        <v>1319</v>
      </c>
      <c r="C16">
        <v>12</v>
      </c>
      <c r="D16">
        <v>1060</v>
      </c>
      <c r="E16">
        <v>605</v>
      </c>
      <c r="F16">
        <v>905</v>
      </c>
      <c r="G16">
        <v>300</v>
      </c>
      <c r="H16">
        <v>2870</v>
      </c>
      <c r="I16">
        <v>2</v>
      </c>
      <c r="J16" t="s">
        <v>1321</v>
      </c>
      <c r="K16" t="s">
        <v>1320</v>
      </c>
      <c r="L16">
        <v>18</v>
      </c>
      <c r="M16" s="15">
        <v>0.14398148148148149</v>
      </c>
      <c r="N16" s="16">
        <v>1.5</v>
      </c>
      <c r="R16" s="17">
        <f>SUM($H$5:H16)/L16</f>
        <v>691.66666666666663</v>
      </c>
      <c r="S16" s="17">
        <f t="shared" si="0"/>
        <v>956.66666666666663</v>
      </c>
    </row>
    <row r="17" spans="2:19" x14ac:dyDescent="0.25">
      <c r="B17" t="s">
        <v>1319</v>
      </c>
      <c r="C17">
        <v>13</v>
      </c>
      <c r="D17">
        <v>1355</v>
      </c>
      <c r="E17">
        <v>775</v>
      </c>
      <c r="F17">
        <v>1160</v>
      </c>
      <c r="G17">
        <v>385</v>
      </c>
      <c r="H17">
        <v>3675</v>
      </c>
      <c r="I17">
        <v>2</v>
      </c>
      <c r="J17" t="s">
        <v>1322</v>
      </c>
      <c r="K17" t="s">
        <v>1320</v>
      </c>
      <c r="L17">
        <v>21</v>
      </c>
      <c r="M17" s="15">
        <v>0.16342592592592589</v>
      </c>
      <c r="N17" s="16">
        <v>1.55</v>
      </c>
      <c r="R17" s="17">
        <f>SUM($H$5:H17)/L17</f>
        <v>767.85714285714289</v>
      </c>
      <c r="S17" s="17">
        <f t="shared" si="0"/>
        <v>1225</v>
      </c>
    </row>
    <row r="18" spans="2:19" x14ac:dyDescent="0.25">
      <c r="B18" t="s">
        <v>1319</v>
      </c>
      <c r="C18">
        <v>14</v>
      </c>
      <c r="D18">
        <v>1735</v>
      </c>
      <c r="E18">
        <v>990</v>
      </c>
      <c r="F18">
        <v>1485</v>
      </c>
      <c r="G18">
        <v>495</v>
      </c>
      <c r="H18">
        <v>4705</v>
      </c>
      <c r="I18">
        <v>2</v>
      </c>
      <c r="J18" t="s">
        <v>1323</v>
      </c>
      <c r="K18" t="s">
        <v>1320</v>
      </c>
      <c r="L18">
        <v>26</v>
      </c>
      <c r="M18" s="15">
        <v>0.1849537037037037</v>
      </c>
      <c r="N18" s="16">
        <v>1.61</v>
      </c>
      <c r="R18" s="17">
        <f>SUM($H$5:H18)/L18</f>
        <v>801.15384615384619</v>
      </c>
      <c r="S18" s="17">
        <f t="shared" si="0"/>
        <v>941</v>
      </c>
    </row>
    <row r="19" spans="2:19" x14ac:dyDescent="0.25">
      <c r="B19" t="s">
        <v>1319</v>
      </c>
      <c r="C19">
        <v>15</v>
      </c>
      <c r="D19">
        <v>2220</v>
      </c>
      <c r="E19">
        <v>1270</v>
      </c>
      <c r="F19">
        <v>1900</v>
      </c>
      <c r="G19">
        <v>635</v>
      </c>
      <c r="H19">
        <v>6025</v>
      </c>
      <c r="I19">
        <v>2</v>
      </c>
      <c r="J19" t="s">
        <v>1323</v>
      </c>
      <c r="K19" t="s">
        <v>1320</v>
      </c>
      <c r="L19">
        <v>31</v>
      </c>
      <c r="M19" s="15">
        <v>0.20891203703703701</v>
      </c>
      <c r="N19" s="16">
        <v>1.67</v>
      </c>
      <c r="R19" s="17">
        <f>SUM($H$5:H19)/L19</f>
        <v>866.29032258064512</v>
      </c>
      <c r="S19" s="17">
        <f t="shared" si="0"/>
        <v>1205</v>
      </c>
    </row>
    <row r="20" spans="2:19" x14ac:dyDescent="0.25">
      <c r="B20" t="s">
        <v>1319</v>
      </c>
      <c r="C20">
        <v>16</v>
      </c>
      <c r="D20">
        <v>2840</v>
      </c>
      <c r="E20">
        <v>1625</v>
      </c>
      <c r="F20">
        <v>2435</v>
      </c>
      <c r="G20">
        <v>810</v>
      </c>
      <c r="H20">
        <v>7710</v>
      </c>
      <c r="I20">
        <v>3</v>
      </c>
      <c r="J20" t="s">
        <v>1324</v>
      </c>
      <c r="K20" t="s">
        <v>1321</v>
      </c>
      <c r="L20">
        <v>37</v>
      </c>
      <c r="M20" s="15">
        <v>0.23576388888888891</v>
      </c>
      <c r="N20" s="16">
        <v>1.73</v>
      </c>
      <c r="R20" s="17">
        <f>SUM($H$5:H20)/L20</f>
        <v>934.18918918918916</v>
      </c>
      <c r="S20" s="17">
        <f t="shared" si="0"/>
        <v>1285</v>
      </c>
    </row>
    <row r="21" spans="2:19" x14ac:dyDescent="0.25">
      <c r="B21" t="s">
        <v>1319</v>
      </c>
      <c r="C21">
        <v>17</v>
      </c>
      <c r="D21">
        <v>3635</v>
      </c>
      <c r="E21">
        <v>2075</v>
      </c>
      <c r="F21">
        <v>3115</v>
      </c>
      <c r="G21">
        <v>1040</v>
      </c>
      <c r="H21">
        <v>9865</v>
      </c>
      <c r="I21">
        <v>3</v>
      </c>
      <c r="J21" t="s">
        <v>1325</v>
      </c>
      <c r="K21" t="s">
        <v>1321</v>
      </c>
      <c r="L21">
        <v>44</v>
      </c>
      <c r="M21" s="15">
        <v>0.265625</v>
      </c>
      <c r="N21" s="16">
        <v>1.8</v>
      </c>
      <c r="R21" s="17">
        <f>SUM($H$5:H21)/L21</f>
        <v>1009.7727272727273</v>
      </c>
      <c r="S21" s="17">
        <f t="shared" si="0"/>
        <v>1409.2857142857142</v>
      </c>
    </row>
    <row r="22" spans="2:19" x14ac:dyDescent="0.25">
      <c r="B22" t="s">
        <v>1319</v>
      </c>
      <c r="C22">
        <v>18</v>
      </c>
      <c r="D22">
        <v>4650</v>
      </c>
      <c r="E22">
        <v>2660</v>
      </c>
      <c r="F22">
        <v>3990</v>
      </c>
      <c r="G22">
        <v>1330</v>
      </c>
      <c r="H22">
        <v>12630</v>
      </c>
      <c r="I22">
        <v>3</v>
      </c>
      <c r="J22" t="s">
        <v>1326</v>
      </c>
      <c r="K22" t="s">
        <v>1322</v>
      </c>
      <c r="L22">
        <v>53</v>
      </c>
      <c r="M22" s="15">
        <v>0.29895833333333333</v>
      </c>
      <c r="N22" s="16">
        <v>1.87</v>
      </c>
      <c r="R22" s="17">
        <f>SUM($H$5:H22)/L22</f>
        <v>1076.6037735849056</v>
      </c>
      <c r="S22" s="17">
        <f t="shared" si="0"/>
        <v>1403.3333333333333</v>
      </c>
    </row>
    <row r="23" spans="2:19" x14ac:dyDescent="0.25">
      <c r="B23" t="s">
        <v>1319</v>
      </c>
      <c r="C23">
        <v>19</v>
      </c>
      <c r="D23">
        <v>5955</v>
      </c>
      <c r="E23">
        <v>3405</v>
      </c>
      <c r="F23">
        <v>5105</v>
      </c>
      <c r="G23">
        <v>1700</v>
      </c>
      <c r="H23">
        <v>16165</v>
      </c>
      <c r="I23">
        <v>3</v>
      </c>
      <c r="J23" t="s">
        <v>1327</v>
      </c>
      <c r="K23" t="s">
        <v>1322</v>
      </c>
      <c r="L23">
        <v>64</v>
      </c>
      <c r="M23" s="15">
        <v>0.33611111111111108</v>
      </c>
      <c r="N23" s="16">
        <v>1.93</v>
      </c>
      <c r="R23" s="17">
        <f>SUM($H$5:H23)/L23</f>
        <v>1144.140625</v>
      </c>
      <c r="S23" s="17">
        <f t="shared" si="0"/>
        <v>1469.5454545454545</v>
      </c>
    </row>
    <row r="24" spans="2:19" x14ac:dyDescent="0.25">
      <c r="B24" t="s">
        <v>1319</v>
      </c>
      <c r="C24">
        <v>20</v>
      </c>
      <c r="D24">
        <v>7620</v>
      </c>
      <c r="E24">
        <v>4355</v>
      </c>
      <c r="F24">
        <v>6535</v>
      </c>
      <c r="G24">
        <v>2180</v>
      </c>
      <c r="H24">
        <v>20690</v>
      </c>
      <c r="I24">
        <v>3</v>
      </c>
      <c r="J24" t="s">
        <v>1328</v>
      </c>
      <c r="K24" t="s">
        <v>1323</v>
      </c>
      <c r="L24">
        <v>77</v>
      </c>
      <c r="M24" s="15">
        <v>0.37766203703703699</v>
      </c>
      <c r="N24" s="16">
        <v>2.0099999999999998</v>
      </c>
      <c r="R24" s="17">
        <f>SUM($H$5:H24)/L24</f>
        <v>1219.6753246753246</v>
      </c>
      <c r="S24" s="17">
        <f t="shared" si="0"/>
        <v>1591.5384615384614</v>
      </c>
    </row>
    <row r="25" spans="2:19" x14ac:dyDescent="0.25">
      <c r="B25" t="s">
        <v>1329</v>
      </c>
      <c r="C25">
        <v>1</v>
      </c>
      <c r="D25">
        <v>180</v>
      </c>
      <c r="E25">
        <v>130</v>
      </c>
      <c r="F25">
        <v>150</v>
      </c>
      <c r="G25">
        <v>80</v>
      </c>
      <c r="H25">
        <v>540</v>
      </c>
      <c r="I25">
        <v>3</v>
      </c>
      <c r="J25" t="s">
        <v>1320</v>
      </c>
      <c r="K25" t="s">
        <v>1320</v>
      </c>
      <c r="L25">
        <v>5</v>
      </c>
      <c r="M25" s="15">
        <v>2.314814814814815E-2</v>
      </c>
      <c r="N25">
        <v>0</v>
      </c>
      <c r="R25" s="17">
        <f>SUM($H$25:H25)/L25</f>
        <v>108</v>
      </c>
      <c r="S25" s="17">
        <f t="shared" si="0"/>
        <v>108</v>
      </c>
    </row>
    <row r="26" spans="2:19" x14ac:dyDescent="0.25">
      <c r="B26" t="s">
        <v>1329</v>
      </c>
      <c r="C26">
        <v>2</v>
      </c>
      <c r="D26">
        <v>230</v>
      </c>
      <c r="E26">
        <v>165</v>
      </c>
      <c r="F26">
        <v>190</v>
      </c>
      <c r="G26">
        <v>100</v>
      </c>
      <c r="H26">
        <v>685</v>
      </c>
      <c r="I26">
        <v>2</v>
      </c>
      <c r="J26" t="s">
        <v>1320</v>
      </c>
      <c r="K26" t="s">
        <v>1320</v>
      </c>
      <c r="L26">
        <v>6</v>
      </c>
      <c r="M26" s="15">
        <v>3.0324074074074069E-2</v>
      </c>
      <c r="N26">
        <v>0</v>
      </c>
      <c r="R26" s="17">
        <f>SUM($H$25:H26)/L26</f>
        <v>204.16666666666666</v>
      </c>
      <c r="S26" s="17">
        <f t="shared" si="0"/>
        <v>685</v>
      </c>
    </row>
    <row r="27" spans="2:19" x14ac:dyDescent="0.25">
      <c r="B27" t="s">
        <v>1329</v>
      </c>
      <c r="C27">
        <v>3</v>
      </c>
      <c r="D27">
        <v>295</v>
      </c>
      <c r="E27">
        <v>215</v>
      </c>
      <c r="F27">
        <v>245</v>
      </c>
      <c r="G27">
        <v>130</v>
      </c>
      <c r="H27">
        <v>885</v>
      </c>
      <c r="I27">
        <v>2</v>
      </c>
      <c r="J27" t="s">
        <v>1320</v>
      </c>
      <c r="K27" t="s">
        <v>1320</v>
      </c>
      <c r="L27">
        <v>7</v>
      </c>
      <c r="M27" s="15">
        <v>3.8657407407407397E-2</v>
      </c>
      <c r="N27">
        <v>9</v>
      </c>
      <c r="R27" s="17">
        <f>SUM($H$25:H27)/L27</f>
        <v>301.42857142857144</v>
      </c>
      <c r="S27" s="17">
        <f t="shared" si="0"/>
        <v>885</v>
      </c>
    </row>
    <row r="28" spans="2:19" x14ac:dyDescent="0.25">
      <c r="B28" t="s">
        <v>1329</v>
      </c>
      <c r="C28">
        <v>4</v>
      </c>
      <c r="D28">
        <v>375</v>
      </c>
      <c r="E28">
        <v>275</v>
      </c>
      <c r="F28">
        <v>315</v>
      </c>
      <c r="G28">
        <v>170</v>
      </c>
      <c r="H28">
        <v>1135</v>
      </c>
      <c r="I28">
        <v>2</v>
      </c>
      <c r="J28" t="s">
        <v>1320</v>
      </c>
      <c r="K28" t="s">
        <v>1320</v>
      </c>
      <c r="L28">
        <v>8</v>
      </c>
      <c r="M28" s="15">
        <v>4.8263888888888891E-2</v>
      </c>
      <c r="N28">
        <v>12</v>
      </c>
      <c r="R28" s="17">
        <f>SUM($H$25:H28)/L28</f>
        <v>405.625</v>
      </c>
      <c r="S28" s="17">
        <f t="shared" si="0"/>
        <v>1135</v>
      </c>
    </row>
    <row r="29" spans="2:19" x14ac:dyDescent="0.25">
      <c r="B29" t="s">
        <v>1329</v>
      </c>
      <c r="C29">
        <v>5</v>
      </c>
      <c r="D29">
        <v>485</v>
      </c>
      <c r="E29">
        <v>350</v>
      </c>
      <c r="F29">
        <v>405</v>
      </c>
      <c r="G29">
        <v>215</v>
      </c>
      <c r="H29">
        <v>1455</v>
      </c>
      <c r="I29">
        <v>2</v>
      </c>
      <c r="J29" t="s">
        <v>1320</v>
      </c>
      <c r="K29" t="s">
        <v>1320</v>
      </c>
      <c r="L29">
        <v>10</v>
      </c>
      <c r="M29" s="15">
        <v>5.949074074074074E-2</v>
      </c>
      <c r="N29">
        <v>15</v>
      </c>
      <c r="R29" s="17">
        <f>SUM($H$25:H29)/L29</f>
        <v>470</v>
      </c>
      <c r="S29" s="17">
        <f t="shared" si="0"/>
        <v>727.5</v>
      </c>
    </row>
    <row r="30" spans="2:19" x14ac:dyDescent="0.25">
      <c r="B30" t="s">
        <v>1329</v>
      </c>
      <c r="C30">
        <v>6</v>
      </c>
      <c r="D30">
        <v>620</v>
      </c>
      <c r="E30">
        <v>445</v>
      </c>
      <c r="F30">
        <v>515</v>
      </c>
      <c r="G30">
        <v>275</v>
      </c>
      <c r="H30">
        <v>1855</v>
      </c>
      <c r="I30">
        <v>2</v>
      </c>
      <c r="J30" t="s">
        <v>1320</v>
      </c>
      <c r="K30" t="s">
        <v>1320</v>
      </c>
      <c r="L30">
        <v>12</v>
      </c>
      <c r="M30" s="15">
        <v>7.2453703703703701E-2</v>
      </c>
      <c r="N30">
        <v>18</v>
      </c>
      <c r="R30" s="17">
        <f>SUM($H$25:H30)/L30</f>
        <v>546.25</v>
      </c>
      <c r="S30" s="17">
        <f t="shared" si="0"/>
        <v>927.5</v>
      </c>
    </row>
    <row r="31" spans="2:19" x14ac:dyDescent="0.25">
      <c r="B31" t="s">
        <v>1329</v>
      </c>
      <c r="C31">
        <v>7</v>
      </c>
      <c r="D31">
        <v>790</v>
      </c>
      <c r="E31">
        <v>570</v>
      </c>
      <c r="F31">
        <v>660</v>
      </c>
      <c r="G31">
        <v>350</v>
      </c>
      <c r="H31">
        <v>2370</v>
      </c>
      <c r="I31">
        <v>2</v>
      </c>
      <c r="J31" t="s">
        <v>1320</v>
      </c>
      <c r="K31" t="s">
        <v>1320</v>
      </c>
      <c r="L31">
        <v>14</v>
      </c>
      <c r="M31" s="15">
        <v>8.7615740740740744E-2</v>
      </c>
      <c r="N31">
        <v>21</v>
      </c>
      <c r="R31" s="17">
        <f>SUM($H$25:H31)/L31</f>
        <v>637.5</v>
      </c>
      <c r="S31" s="17">
        <f t="shared" si="0"/>
        <v>1185</v>
      </c>
    </row>
    <row r="32" spans="2:19" x14ac:dyDescent="0.25">
      <c r="B32" t="s">
        <v>1329</v>
      </c>
      <c r="C32">
        <v>8</v>
      </c>
      <c r="D32">
        <v>1015</v>
      </c>
      <c r="E32">
        <v>730</v>
      </c>
      <c r="F32">
        <v>845</v>
      </c>
      <c r="G32">
        <v>450</v>
      </c>
      <c r="H32">
        <v>3040</v>
      </c>
      <c r="I32">
        <v>2</v>
      </c>
      <c r="J32" t="s">
        <v>1321</v>
      </c>
      <c r="K32" t="s">
        <v>1320</v>
      </c>
      <c r="L32">
        <v>17</v>
      </c>
      <c r="M32" s="15">
        <v>0.1050925925925926</v>
      </c>
      <c r="N32">
        <v>24</v>
      </c>
      <c r="R32" s="17">
        <f>SUM($H$25:H32)/L32</f>
        <v>703.82352941176475</v>
      </c>
      <c r="S32" s="17">
        <f t="shared" si="0"/>
        <v>1013.3333333333334</v>
      </c>
    </row>
    <row r="33" spans="2:19" x14ac:dyDescent="0.25">
      <c r="B33" t="s">
        <v>1329</v>
      </c>
      <c r="C33">
        <v>9</v>
      </c>
      <c r="D33">
        <v>1295</v>
      </c>
      <c r="E33">
        <v>935</v>
      </c>
      <c r="F33">
        <v>1080</v>
      </c>
      <c r="G33">
        <v>575</v>
      </c>
      <c r="H33">
        <v>3885</v>
      </c>
      <c r="I33">
        <v>2</v>
      </c>
      <c r="J33" t="s">
        <v>1322</v>
      </c>
      <c r="K33" t="s">
        <v>1320</v>
      </c>
      <c r="L33">
        <v>21</v>
      </c>
      <c r="M33" s="15">
        <v>0.12534722222222219</v>
      </c>
      <c r="N33">
        <v>27</v>
      </c>
      <c r="R33" s="17">
        <f>SUM($H$25:H33)/L33</f>
        <v>754.76190476190482</v>
      </c>
      <c r="S33" s="17">
        <f t="shared" si="0"/>
        <v>971.25</v>
      </c>
    </row>
    <row r="34" spans="2:19" x14ac:dyDescent="0.25">
      <c r="B34" t="s">
        <v>1329</v>
      </c>
      <c r="C34">
        <v>10</v>
      </c>
      <c r="D34">
        <v>1660</v>
      </c>
      <c r="E34">
        <v>1200</v>
      </c>
      <c r="F34">
        <v>1385</v>
      </c>
      <c r="G34">
        <v>740</v>
      </c>
      <c r="H34">
        <v>4985</v>
      </c>
      <c r="I34">
        <v>2</v>
      </c>
      <c r="J34" t="s">
        <v>1322</v>
      </c>
      <c r="K34" t="s">
        <v>1320</v>
      </c>
      <c r="L34">
        <v>25</v>
      </c>
      <c r="M34" s="15">
        <v>0.14884259259259261</v>
      </c>
      <c r="N34">
        <v>30</v>
      </c>
      <c r="R34" s="17">
        <f>SUM($H$25:H34)/L34</f>
        <v>833.4</v>
      </c>
      <c r="S34" s="17">
        <f t="shared" si="0"/>
        <v>1246.25</v>
      </c>
    </row>
    <row r="35" spans="2:19" x14ac:dyDescent="0.25">
      <c r="B35" t="s">
        <v>1329</v>
      </c>
      <c r="C35">
        <v>11</v>
      </c>
      <c r="D35">
        <v>2125</v>
      </c>
      <c r="E35">
        <v>1535</v>
      </c>
      <c r="F35">
        <v>1770</v>
      </c>
      <c r="G35">
        <v>945</v>
      </c>
      <c r="H35">
        <v>6375</v>
      </c>
      <c r="I35">
        <v>3</v>
      </c>
      <c r="J35" t="s">
        <v>1323</v>
      </c>
      <c r="K35" t="s">
        <v>1321</v>
      </c>
      <c r="L35">
        <v>30</v>
      </c>
      <c r="M35" s="15">
        <v>0.1761574074074074</v>
      </c>
      <c r="N35">
        <v>33</v>
      </c>
      <c r="R35" s="17">
        <f>SUM($H$25:H35)/L35</f>
        <v>907</v>
      </c>
      <c r="S35" s="17">
        <f t="shared" si="0"/>
        <v>1275</v>
      </c>
    </row>
    <row r="36" spans="2:19" x14ac:dyDescent="0.25">
      <c r="B36" t="s">
        <v>1329</v>
      </c>
      <c r="C36">
        <v>12</v>
      </c>
      <c r="D36">
        <v>2720</v>
      </c>
      <c r="E36">
        <v>1965</v>
      </c>
      <c r="F36">
        <v>2265</v>
      </c>
      <c r="G36">
        <v>1210</v>
      </c>
      <c r="H36">
        <v>8160</v>
      </c>
      <c r="I36">
        <v>3</v>
      </c>
      <c r="J36" t="s">
        <v>1324</v>
      </c>
      <c r="K36" t="s">
        <v>1322</v>
      </c>
      <c r="L36">
        <v>36</v>
      </c>
      <c r="M36" s="15">
        <v>0.20775462962962959</v>
      </c>
      <c r="N36">
        <v>36</v>
      </c>
      <c r="R36" s="17">
        <f>SUM($H$25:H36)/L36</f>
        <v>982.5</v>
      </c>
      <c r="S36" s="17">
        <f t="shared" si="0"/>
        <v>1360</v>
      </c>
    </row>
    <row r="37" spans="2:19" x14ac:dyDescent="0.25">
      <c r="B37" t="s">
        <v>1329</v>
      </c>
      <c r="C37">
        <v>13</v>
      </c>
      <c r="D37">
        <v>3480</v>
      </c>
      <c r="E37">
        <v>2515</v>
      </c>
      <c r="F37">
        <v>2900</v>
      </c>
      <c r="G37">
        <v>1545</v>
      </c>
      <c r="H37">
        <v>10440</v>
      </c>
      <c r="I37">
        <v>3</v>
      </c>
      <c r="J37" t="s">
        <v>1325</v>
      </c>
      <c r="K37" t="s">
        <v>1322</v>
      </c>
      <c r="L37">
        <v>43</v>
      </c>
      <c r="M37" s="15">
        <v>0.24456018518518521</v>
      </c>
      <c r="N37">
        <v>39</v>
      </c>
      <c r="R37" s="17">
        <f>SUM($H$25:H37)/L37</f>
        <v>1065.3488372093022</v>
      </c>
      <c r="S37" s="17">
        <f t="shared" si="0"/>
        <v>1491.4285714285713</v>
      </c>
    </row>
    <row r="38" spans="2:19" x14ac:dyDescent="0.25">
      <c r="B38" t="s">
        <v>1329</v>
      </c>
      <c r="C38">
        <v>14</v>
      </c>
      <c r="D38">
        <v>4455</v>
      </c>
      <c r="E38">
        <v>3220</v>
      </c>
      <c r="F38">
        <v>3715</v>
      </c>
      <c r="G38">
        <v>1980</v>
      </c>
      <c r="H38">
        <v>13370</v>
      </c>
      <c r="I38">
        <v>3</v>
      </c>
      <c r="J38" t="s">
        <v>1326</v>
      </c>
      <c r="K38" t="s">
        <v>1323</v>
      </c>
      <c r="L38">
        <v>51</v>
      </c>
      <c r="M38" s="15">
        <v>0.28715277777777781</v>
      </c>
      <c r="N38">
        <v>42</v>
      </c>
      <c r="R38" s="17">
        <f>SUM($H$25:H38)/L38</f>
        <v>1160.3921568627452</v>
      </c>
      <c r="S38" s="17">
        <f t="shared" si="0"/>
        <v>1671.25</v>
      </c>
    </row>
    <row r="39" spans="2:19" x14ac:dyDescent="0.25">
      <c r="B39" t="s">
        <v>1329</v>
      </c>
      <c r="C39">
        <v>15</v>
      </c>
      <c r="D39">
        <v>5705</v>
      </c>
      <c r="E39">
        <v>4120</v>
      </c>
      <c r="F39">
        <v>4755</v>
      </c>
      <c r="G39">
        <v>2535</v>
      </c>
      <c r="H39">
        <v>17115</v>
      </c>
      <c r="I39">
        <v>3</v>
      </c>
      <c r="J39" t="s">
        <v>1327</v>
      </c>
      <c r="K39" t="s">
        <v>1324</v>
      </c>
      <c r="L39">
        <v>62</v>
      </c>
      <c r="M39" s="15">
        <v>0.33657407407407408</v>
      </c>
      <c r="N39">
        <v>45</v>
      </c>
      <c r="R39" s="17">
        <f>SUM($H$25:H39)/L39</f>
        <v>1230.5645161290322</v>
      </c>
      <c r="S39" s="17">
        <f t="shared" si="0"/>
        <v>1555.909090909091</v>
      </c>
    </row>
    <row r="40" spans="2:19" x14ac:dyDescent="0.25">
      <c r="B40" t="s">
        <v>1329</v>
      </c>
      <c r="C40">
        <v>16</v>
      </c>
      <c r="D40">
        <v>7300</v>
      </c>
      <c r="E40">
        <v>5275</v>
      </c>
      <c r="F40">
        <v>6085</v>
      </c>
      <c r="G40">
        <v>3245</v>
      </c>
      <c r="H40">
        <v>21905</v>
      </c>
      <c r="I40">
        <v>3</v>
      </c>
      <c r="J40" t="s">
        <v>1328</v>
      </c>
      <c r="K40" t="s">
        <v>1325</v>
      </c>
      <c r="L40">
        <v>74</v>
      </c>
      <c r="M40" s="15">
        <v>0.39386574074074082</v>
      </c>
      <c r="N40">
        <v>48</v>
      </c>
      <c r="R40" s="17">
        <f>SUM($H$25:H40)/L40</f>
        <v>1327.0270270270271</v>
      </c>
      <c r="S40" s="17">
        <f t="shared" si="0"/>
        <v>1825.4166666666667</v>
      </c>
    </row>
    <row r="41" spans="2:19" x14ac:dyDescent="0.25">
      <c r="B41" t="s">
        <v>1329</v>
      </c>
      <c r="C41">
        <v>17</v>
      </c>
      <c r="D41">
        <v>9345</v>
      </c>
      <c r="E41">
        <v>6750</v>
      </c>
      <c r="F41">
        <v>7790</v>
      </c>
      <c r="G41">
        <v>4155</v>
      </c>
      <c r="H41">
        <v>28040</v>
      </c>
      <c r="I41">
        <v>3</v>
      </c>
      <c r="J41" t="s">
        <v>1330</v>
      </c>
      <c r="K41" t="s">
        <v>1326</v>
      </c>
      <c r="L41">
        <v>89</v>
      </c>
      <c r="M41" s="15">
        <v>0.46030092592592592</v>
      </c>
      <c r="N41">
        <v>51</v>
      </c>
      <c r="R41" s="17">
        <f>SUM($H$25:H41)/L41</f>
        <v>1418.4269662921349</v>
      </c>
      <c r="S41" s="17">
        <f t="shared" si="0"/>
        <v>1869.3333333333333</v>
      </c>
    </row>
    <row r="42" spans="2:19" x14ac:dyDescent="0.25">
      <c r="B42" t="s">
        <v>1329</v>
      </c>
      <c r="C42">
        <v>18</v>
      </c>
      <c r="D42">
        <v>11965</v>
      </c>
      <c r="E42">
        <v>8640</v>
      </c>
      <c r="F42">
        <v>9970</v>
      </c>
      <c r="G42">
        <v>5315</v>
      </c>
      <c r="H42">
        <v>35890</v>
      </c>
      <c r="I42">
        <v>3</v>
      </c>
      <c r="J42" t="s">
        <v>1331</v>
      </c>
      <c r="K42" t="s">
        <v>1327</v>
      </c>
      <c r="L42">
        <v>106</v>
      </c>
      <c r="M42" s="15">
        <v>0.53749999999999998</v>
      </c>
      <c r="N42">
        <v>54</v>
      </c>
      <c r="R42" s="17">
        <f>SUM($H$25:H42)/L42</f>
        <v>1529.5283018867924</v>
      </c>
      <c r="S42" s="17">
        <f t="shared" si="0"/>
        <v>2111.1764705882351</v>
      </c>
    </row>
    <row r="43" spans="2:19" x14ac:dyDescent="0.25">
      <c r="B43" t="s">
        <v>1329</v>
      </c>
      <c r="C43">
        <v>19</v>
      </c>
      <c r="D43">
        <v>15315</v>
      </c>
      <c r="E43">
        <v>11060</v>
      </c>
      <c r="F43">
        <v>12760</v>
      </c>
      <c r="G43">
        <v>6805</v>
      </c>
      <c r="H43">
        <v>45940</v>
      </c>
      <c r="I43">
        <v>3</v>
      </c>
      <c r="J43" t="s">
        <v>1332</v>
      </c>
      <c r="K43" t="s">
        <v>1328</v>
      </c>
      <c r="L43">
        <v>128</v>
      </c>
      <c r="M43" s="15">
        <v>0.6269675925925926</v>
      </c>
      <c r="N43">
        <v>57</v>
      </c>
      <c r="R43" s="17">
        <f>SUM($H$25:H43)/L43</f>
        <v>1625.546875</v>
      </c>
      <c r="S43" s="17">
        <f t="shared" si="0"/>
        <v>2088.181818181818</v>
      </c>
    </row>
    <row r="44" spans="2:19" x14ac:dyDescent="0.25">
      <c r="B44" t="s">
        <v>1329</v>
      </c>
      <c r="C44">
        <v>20</v>
      </c>
      <c r="D44">
        <v>19600</v>
      </c>
      <c r="E44">
        <v>14155</v>
      </c>
      <c r="F44">
        <v>16335</v>
      </c>
      <c r="G44">
        <v>8710</v>
      </c>
      <c r="H44">
        <v>58800</v>
      </c>
      <c r="I44">
        <v>3</v>
      </c>
      <c r="J44" t="s">
        <v>1333</v>
      </c>
      <c r="K44" t="s">
        <v>1330</v>
      </c>
      <c r="L44">
        <v>153</v>
      </c>
      <c r="M44" s="15">
        <v>0.73067129629629635</v>
      </c>
      <c r="N44">
        <v>60</v>
      </c>
      <c r="R44" s="17">
        <f>SUM($H$25:H44)/L44</f>
        <v>1744.248366013072</v>
      </c>
      <c r="S44" s="17">
        <f t="shared" si="0"/>
        <v>2352</v>
      </c>
    </row>
    <row r="45" spans="2:19" x14ac:dyDescent="0.25">
      <c r="B45" t="s">
        <v>1334</v>
      </c>
      <c r="C45">
        <v>1</v>
      </c>
      <c r="D45">
        <v>80</v>
      </c>
      <c r="E45">
        <v>70</v>
      </c>
      <c r="F45">
        <v>120</v>
      </c>
      <c r="G45">
        <v>70</v>
      </c>
      <c r="H45">
        <v>340</v>
      </c>
      <c r="I45">
        <v>4</v>
      </c>
      <c r="J45" t="s">
        <v>1320</v>
      </c>
      <c r="K45" t="s">
        <v>1320</v>
      </c>
      <c r="L45">
        <v>4</v>
      </c>
      <c r="M45" s="15">
        <v>2.0833333333333329E-2</v>
      </c>
      <c r="N45">
        <v>1</v>
      </c>
      <c r="R45" s="17">
        <f>SUM($H$45:H45)/L45</f>
        <v>85</v>
      </c>
      <c r="S45" s="17">
        <f t="shared" si="0"/>
        <v>85</v>
      </c>
    </row>
    <row r="46" spans="2:19" x14ac:dyDescent="0.25">
      <c r="B46" t="s">
        <v>1334</v>
      </c>
      <c r="C46">
        <v>2</v>
      </c>
      <c r="D46">
        <v>100</v>
      </c>
      <c r="E46">
        <v>90</v>
      </c>
      <c r="F46">
        <v>155</v>
      </c>
      <c r="G46">
        <v>90</v>
      </c>
      <c r="H46">
        <v>435</v>
      </c>
      <c r="I46">
        <v>2</v>
      </c>
      <c r="J46" t="s">
        <v>1320</v>
      </c>
      <c r="K46" t="s">
        <v>1320</v>
      </c>
      <c r="L46">
        <v>4</v>
      </c>
      <c r="M46" s="15">
        <v>2.7662037037037041E-2</v>
      </c>
      <c r="N46">
        <v>2</v>
      </c>
      <c r="R46" s="17">
        <f>SUM($H$45:H46)/L46</f>
        <v>193.75</v>
      </c>
      <c r="S46" s="17">
        <f t="shared" si="0"/>
        <v>0</v>
      </c>
    </row>
    <row r="47" spans="2:19" x14ac:dyDescent="0.25">
      <c r="B47" t="s">
        <v>1334</v>
      </c>
      <c r="C47">
        <v>3</v>
      </c>
      <c r="D47">
        <v>130</v>
      </c>
      <c r="E47">
        <v>115</v>
      </c>
      <c r="F47">
        <v>195</v>
      </c>
      <c r="G47">
        <v>115</v>
      </c>
      <c r="H47">
        <v>555</v>
      </c>
      <c r="I47">
        <v>2</v>
      </c>
      <c r="J47" t="s">
        <v>1320</v>
      </c>
      <c r="K47" t="s">
        <v>1320</v>
      </c>
      <c r="L47">
        <v>5</v>
      </c>
      <c r="M47" s="15">
        <v>3.5532407407407408E-2</v>
      </c>
      <c r="N47">
        <v>3</v>
      </c>
      <c r="R47" s="17">
        <f>SUM($H$45:H47)/L47</f>
        <v>266</v>
      </c>
      <c r="S47" s="17">
        <f t="shared" si="0"/>
        <v>990</v>
      </c>
    </row>
    <row r="48" spans="2:19" x14ac:dyDescent="0.25">
      <c r="B48" t="s">
        <v>1334</v>
      </c>
      <c r="C48">
        <v>4</v>
      </c>
      <c r="D48">
        <v>170</v>
      </c>
      <c r="E48">
        <v>145</v>
      </c>
      <c r="F48">
        <v>250</v>
      </c>
      <c r="G48">
        <v>145</v>
      </c>
      <c r="H48">
        <v>710</v>
      </c>
      <c r="I48">
        <v>2</v>
      </c>
      <c r="J48" t="s">
        <v>1320</v>
      </c>
      <c r="K48" t="s">
        <v>1320</v>
      </c>
      <c r="L48">
        <v>6</v>
      </c>
      <c r="M48" s="15">
        <v>4.4675925925925918E-2</v>
      </c>
      <c r="N48">
        <v>4</v>
      </c>
      <c r="R48" s="17">
        <f>SUM($H$45:H48)/L48</f>
        <v>340</v>
      </c>
      <c r="S48" s="17">
        <f t="shared" si="0"/>
        <v>710</v>
      </c>
    </row>
    <row r="49" spans="2:19" x14ac:dyDescent="0.25">
      <c r="B49" t="s">
        <v>1334</v>
      </c>
      <c r="C49">
        <v>5</v>
      </c>
      <c r="D49">
        <v>215</v>
      </c>
      <c r="E49">
        <v>190</v>
      </c>
      <c r="F49">
        <v>320</v>
      </c>
      <c r="G49">
        <v>190</v>
      </c>
      <c r="H49">
        <v>915</v>
      </c>
      <c r="I49">
        <v>2</v>
      </c>
      <c r="J49" t="s">
        <v>1320</v>
      </c>
      <c r="K49" t="s">
        <v>1320</v>
      </c>
      <c r="L49">
        <v>7</v>
      </c>
      <c r="M49" s="15">
        <v>5.5324074074074067E-2</v>
      </c>
      <c r="N49">
        <v>5</v>
      </c>
      <c r="R49" s="17">
        <f>SUM($H$45:H49)/L49</f>
        <v>422.14285714285717</v>
      </c>
      <c r="S49" s="17">
        <f t="shared" si="0"/>
        <v>915</v>
      </c>
    </row>
    <row r="50" spans="2:19" x14ac:dyDescent="0.25">
      <c r="B50" t="s">
        <v>1334</v>
      </c>
      <c r="C50">
        <v>6</v>
      </c>
      <c r="D50">
        <v>275</v>
      </c>
      <c r="E50">
        <v>240</v>
      </c>
      <c r="F50">
        <v>410</v>
      </c>
      <c r="G50">
        <v>240</v>
      </c>
      <c r="H50">
        <v>1165</v>
      </c>
      <c r="I50">
        <v>3</v>
      </c>
      <c r="J50" t="s">
        <v>1320</v>
      </c>
      <c r="K50" t="s">
        <v>1320</v>
      </c>
      <c r="L50">
        <v>9</v>
      </c>
      <c r="M50" s="15">
        <v>6.7592592592592593E-2</v>
      </c>
      <c r="N50">
        <v>6</v>
      </c>
      <c r="R50" s="17">
        <f>SUM($H$45:H50)/L50</f>
        <v>457.77777777777777</v>
      </c>
      <c r="S50" s="17">
        <f t="shared" si="0"/>
        <v>582.5</v>
      </c>
    </row>
    <row r="51" spans="2:19" x14ac:dyDescent="0.25">
      <c r="B51" t="s">
        <v>1334</v>
      </c>
      <c r="C51">
        <v>7</v>
      </c>
      <c r="D51">
        <v>350</v>
      </c>
      <c r="E51">
        <v>310</v>
      </c>
      <c r="F51">
        <v>530</v>
      </c>
      <c r="G51">
        <v>310</v>
      </c>
      <c r="H51">
        <v>1500</v>
      </c>
      <c r="I51">
        <v>3</v>
      </c>
      <c r="J51" t="s">
        <v>1320</v>
      </c>
      <c r="K51" t="s">
        <v>1320</v>
      </c>
      <c r="L51">
        <v>11</v>
      </c>
      <c r="M51" s="15">
        <v>8.1944444444444445E-2</v>
      </c>
      <c r="N51">
        <v>7</v>
      </c>
      <c r="R51" s="17">
        <f>SUM($H$45:H51)/L51</f>
        <v>510.90909090909093</v>
      </c>
      <c r="S51" s="17">
        <f t="shared" si="0"/>
        <v>750</v>
      </c>
    </row>
    <row r="52" spans="2:19" x14ac:dyDescent="0.25">
      <c r="B52" t="s">
        <v>1334</v>
      </c>
      <c r="C52">
        <v>8</v>
      </c>
      <c r="D52">
        <v>450</v>
      </c>
      <c r="E52">
        <v>395</v>
      </c>
      <c r="F52">
        <v>675</v>
      </c>
      <c r="G52">
        <v>395</v>
      </c>
      <c r="H52">
        <v>1915</v>
      </c>
      <c r="I52">
        <v>3</v>
      </c>
      <c r="J52" t="s">
        <v>1320</v>
      </c>
      <c r="K52" t="s">
        <v>1320</v>
      </c>
      <c r="L52">
        <v>13</v>
      </c>
      <c r="M52" s="15">
        <v>9.8495370370370372E-2</v>
      </c>
      <c r="N52">
        <v>8</v>
      </c>
      <c r="R52" s="17">
        <f>SUM($H$45:H52)/L52</f>
        <v>579.61538461538464</v>
      </c>
      <c r="S52" s="17">
        <f t="shared" si="0"/>
        <v>957.5</v>
      </c>
    </row>
    <row r="53" spans="2:19" x14ac:dyDescent="0.25">
      <c r="B53" t="s">
        <v>1334</v>
      </c>
      <c r="C53">
        <v>9</v>
      </c>
      <c r="D53">
        <v>575</v>
      </c>
      <c r="E53">
        <v>505</v>
      </c>
      <c r="F53">
        <v>865</v>
      </c>
      <c r="G53">
        <v>505</v>
      </c>
      <c r="H53">
        <v>2450</v>
      </c>
      <c r="I53">
        <v>3</v>
      </c>
      <c r="J53" t="s">
        <v>1321</v>
      </c>
      <c r="K53" t="s">
        <v>1320</v>
      </c>
      <c r="L53">
        <v>15</v>
      </c>
      <c r="M53" s="15">
        <v>0.1177083333333333</v>
      </c>
      <c r="N53">
        <v>9</v>
      </c>
      <c r="R53" s="17">
        <f>SUM($H$45:H53)/L53</f>
        <v>665.66666666666663</v>
      </c>
      <c r="S53" s="17">
        <f t="shared" si="0"/>
        <v>1225</v>
      </c>
    </row>
    <row r="54" spans="2:19" x14ac:dyDescent="0.25">
      <c r="B54" t="s">
        <v>1334</v>
      </c>
      <c r="C54">
        <v>10</v>
      </c>
      <c r="D54">
        <v>740</v>
      </c>
      <c r="E54">
        <v>645</v>
      </c>
      <c r="F54">
        <v>1105</v>
      </c>
      <c r="G54">
        <v>645</v>
      </c>
      <c r="H54">
        <v>3135</v>
      </c>
      <c r="I54">
        <v>3</v>
      </c>
      <c r="J54" t="s">
        <v>1321</v>
      </c>
      <c r="K54" t="s">
        <v>1320</v>
      </c>
      <c r="L54">
        <v>19</v>
      </c>
      <c r="M54" s="15">
        <v>0.14004629629629631</v>
      </c>
      <c r="N54">
        <v>10</v>
      </c>
      <c r="R54" s="17">
        <f>SUM($H$45:H54)/L54</f>
        <v>690.52631578947364</v>
      </c>
      <c r="S54" s="17">
        <f t="shared" si="0"/>
        <v>783.75</v>
      </c>
    </row>
    <row r="55" spans="2:19" x14ac:dyDescent="0.25">
      <c r="B55" t="s">
        <v>1334</v>
      </c>
      <c r="C55">
        <v>11</v>
      </c>
      <c r="D55">
        <v>945</v>
      </c>
      <c r="E55">
        <v>825</v>
      </c>
      <c r="F55">
        <v>1415</v>
      </c>
      <c r="G55">
        <v>825</v>
      </c>
      <c r="H55">
        <v>4010</v>
      </c>
      <c r="I55">
        <v>3</v>
      </c>
      <c r="J55" t="s">
        <v>1322</v>
      </c>
      <c r="K55" t="s">
        <v>1321</v>
      </c>
      <c r="L55">
        <v>22</v>
      </c>
      <c r="M55" s="15">
        <v>0.16597222222222219</v>
      </c>
      <c r="N55">
        <v>11</v>
      </c>
      <c r="R55" s="17">
        <f>SUM($H$45:H55)/L55</f>
        <v>778.63636363636363</v>
      </c>
      <c r="S55" s="17">
        <f t="shared" si="0"/>
        <v>1336.6666666666667</v>
      </c>
    </row>
    <row r="56" spans="2:19" x14ac:dyDescent="0.25">
      <c r="B56" t="s">
        <v>1334</v>
      </c>
      <c r="C56">
        <v>12</v>
      </c>
      <c r="D56">
        <v>1210</v>
      </c>
      <c r="E56">
        <v>1060</v>
      </c>
      <c r="F56">
        <v>1815</v>
      </c>
      <c r="G56">
        <v>1060</v>
      </c>
      <c r="H56">
        <v>5145</v>
      </c>
      <c r="I56">
        <v>3</v>
      </c>
      <c r="J56" t="s">
        <v>1323</v>
      </c>
      <c r="K56" t="s">
        <v>1321</v>
      </c>
      <c r="L56">
        <v>27</v>
      </c>
      <c r="M56" s="15">
        <v>0.19594907407407411</v>
      </c>
      <c r="N56">
        <v>12</v>
      </c>
      <c r="R56" s="17">
        <f>SUM($H$45:H56)/L56</f>
        <v>825</v>
      </c>
      <c r="S56" s="17">
        <f t="shared" si="0"/>
        <v>1029</v>
      </c>
    </row>
    <row r="57" spans="2:19" x14ac:dyDescent="0.25">
      <c r="B57" t="s">
        <v>1334</v>
      </c>
      <c r="C57">
        <v>13</v>
      </c>
      <c r="D57">
        <v>1545</v>
      </c>
      <c r="E57">
        <v>1355</v>
      </c>
      <c r="F57">
        <v>2320</v>
      </c>
      <c r="G57">
        <v>1355</v>
      </c>
      <c r="H57">
        <v>6575</v>
      </c>
      <c r="I57">
        <v>3</v>
      </c>
      <c r="J57" t="s">
        <v>1324</v>
      </c>
      <c r="K57" t="s">
        <v>1322</v>
      </c>
      <c r="L57">
        <v>32</v>
      </c>
      <c r="M57" s="15">
        <v>0.23078703703703701</v>
      </c>
      <c r="N57">
        <v>13</v>
      </c>
      <c r="R57" s="17">
        <f>SUM($H$45:H57)/L57</f>
        <v>901.5625</v>
      </c>
      <c r="S57" s="17">
        <f t="shared" si="0"/>
        <v>1315</v>
      </c>
    </row>
    <row r="58" spans="2:19" x14ac:dyDescent="0.25">
      <c r="B58" t="s">
        <v>1334</v>
      </c>
      <c r="C58">
        <v>14</v>
      </c>
      <c r="D58">
        <v>1980</v>
      </c>
      <c r="E58">
        <v>1735</v>
      </c>
      <c r="F58">
        <v>2970</v>
      </c>
      <c r="G58">
        <v>1735</v>
      </c>
      <c r="H58">
        <v>8420</v>
      </c>
      <c r="I58">
        <v>3</v>
      </c>
      <c r="J58" t="s">
        <v>1324</v>
      </c>
      <c r="K58" t="s">
        <v>1323</v>
      </c>
      <c r="L58">
        <v>39</v>
      </c>
      <c r="M58" s="15">
        <v>0.27118055555555548</v>
      </c>
      <c r="N58">
        <v>14</v>
      </c>
      <c r="R58" s="17">
        <f>SUM($H$45:H58)/L58</f>
        <v>955.64102564102564</v>
      </c>
      <c r="S58" s="17">
        <f t="shared" si="0"/>
        <v>1202.8571428571429</v>
      </c>
    </row>
    <row r="59" spans="2:19" x14ac:dyDescent="0.25">
      <c r="B59" t="s">
        <v>1334</v>
      </c>
      <c r="C59">
        <v>15</v>
      </c>
      <c r="D59">
        <v>2535</v>
      </c>
      <c r="E59">
        <v>2220</v>
      </c>
      <c r="F59">
        <v>3805</v>
      </c>
      <c r="G59">
        <v>2220</v>
      </c>
      <c r="H59">
        <v>10780</v>
      </c>
      <c r="I59">
        <v>3</v>
      </c>
      <c r="J59" t="s">
        <v>1325</v>
      </c>
      <c r="K59" t="s">
        <v>1323</v>
      </c>
      <c r="L59">
        <v>46</v>
      </c>
      <c r="M59" s="15">
        <v>0.31805555555555548</v>
      </c>
      <c r="N59">
        <v>15</v>
      </c>
      <c r="R59" s="17">
        <f>SUM($H$45:H59)/L59</f>
        <v>1044.5652173913043</v>
      </c>
      <c r="S59" s="17">
        <f t="shared" si="0"/>
        <v>1540</v>
      </c>
    </row>
    <row r="60" spans="2:19" x14ac:dyDescent="0.25">
      <c r="B60" t="s">
        <v>1334</v>
      </c>
      <c r="C60">
        <v>16</v>
      </c>
      <c r="D60">
        <v>3245</v>
      </c>
      <c r="E60">
        <v>2840</v>
      </c>
      <c r="F60">
        <v>4870</v>
      </c>
      <c r="G60">
        <v>2840</v>
      </c>
      <c r="H60">
        <v>13795</v>
      </c>
      <c r="I60">
        <v>4</v>
      </c>
      <c r="J60" t="s">
        <v>1326</v>
      </c>
      <c r="K60" t="s">
        <v>1324</v>
      </c>
      <c r="L60">
        <v>55</v>
      </c>
      <c r="M60" s="15">
        <v>0.37245370370370368</v>
      </c>
      <c r="N60">
        <v>16</v>
      </c>
      <c r="R60" s="17">
        <f>SUM($H$45:H60)/L60</f>
        <v>1124.4545454545455</v>
      </c>
      <c r="S60" s="17">
        <f t="shared" si="0"/>
        <v>1532.7777777777778</v>
      </c>
    </row>
    <row r="61" spans="2:19" x14ac:dyDescent="0.25">
      <c r="B61" t="s">
        <v>1334</v>
      </c>
      <c r="C61">
        <v>17</v>
      </c>
      <c r="D61">
        <v>4155</v>
      </c>
      <c r="E61">
        <v>3635</v>
      </c>
      <c r="F61">
        <v>6230</v>
      </c>
      <c r="G61">
        <v>3635</v>
      </c>
      <c r="H61">
        <v>17655</v>
      </c>
      <c r="I61">
        <v>4</v>
      </c>
      <c r="J61" t="s">
        <v>1327</v>
      </c>
      <c r="K61" t="s">
        <v>1325</v>
      </c>
      <c r="L61">
        <v>67</v>
      </c>
      <c r="M61" s="15">
        <v>0.43541666666666667</v>
      </c>
      <c r="N61">
        <v>17</v>
      </c>
      <c r="R61" s="17">
        <f>SUM($H$45:H61)/L61</f>
        <v>1186.5671641791046</v>
      </c>
      <c r="S61" s="17">
        <f t="shared" si="0"/>
        <v>1471.25</v>
      </c>
    </row>
    <row r="62" spans="2:19" x14ac:dyDescent="0.25">
      <c r="B62" t="s">
        <v>1334</v>
      </c>
      <c r="C62">
        <v>18</v>
      </c>
      <c r="D62">
        <v>5315</v>
      </c>
      <c r="E62">
        <v>4650</v>
      </c>
      <c r="F62">
        <v>7975</v>
      </c>
      <c r="G62">
        <v>4650</v>
      </c>
      <c r="H62">
        <v>22590</v>
      </c>
      <c r="I62">
        <v>4</v>
      </c>
      <c r="J62" t="s">
        <v>1330</v>
      </c>
      <c r="K62" t="s">
        <v>1326</v>
      </c>
      <c r="L62">
        <v>80</v>
      </c>
      <c r="M62" s="15">
        <v>0.50856481481481486</v>
      </c>
      <c r="N62">
        <v>18</v>
      </c>
      <c r="R62" s="17">
        <f>SUM($H$45:H62)/L62</f>
        <v>1276.125</v>
      </c>
      <c r="S62" s="17">
        <f t="shared" si="0"/>
        <v>1737.6923076923076</v>
      </c>
    </row>
    <row r="63" spans="2:19" x14ac:dyDescent="0.25">
      <c r="B63" t="s">
        <v>1334</v>
      </c>
      <c r="C63">
        <v>19</v>
      </c>
      <c r="D63">
        <v>6805</v>
      </c>
      <c r="E63">
        <v>5955</v>
      </c>
      <c r="F63">
        <v>10210</v>
      </c>
      <c r="G63">
        <v>5955</v>
      </c>
      <c r="H63">
        <v>28925</v>
      </c>
      <c r="I63">
        <v>4</v>
      </c>
      <c r="J63" t="s">
        <v>1335</v>
      </c>
      <c r="K63" t="s">
        <v>1327</v>
      </c>
      <c r="L63">
        <v>96</v>
      </c>
      <c r="M63" s="15">
        <v>0.59340277777777772</v>
      </c>
      <c r="N63">
        <v>19</v>
      </c>
      <c r="R63" s="17">
        <f>SUM($H$45:H63)/L63</f>
        <v>1364.7395833333333</v>
      </c>
      <c r="S63" s="17">
        <f t="shared" si="0"/>
        <v>1807.8125</v>
      </c>
    </row>
    <row r="64" spans="2:19" x14ac:dyDescent="0.25">
      <c r="B64" t="s">
        <v>1334</v>
      </c>
      <c r="C64">
        <v>20</v>
      </c>
      <c r="D64">
        <v>8710</v>
      </c>
      <c r="E64">
        <v>7620</v>
      </c>
      <c r="F64">
        <v>13065</v>
      </c>
      <c r="G64">
        <v>7620</v>
      </c>
      <c r="H64">
        <v>37015</v>
      </c>
      <c r="I64">
        <v>4</v>
      </c>
      <c r="J64" t="s">
        <v>1331</v>
      </c>
      <c r="K64" t="s">
        <v>1328</v>
      </c>
      <c r="L64">
        <v>115</v>
      </c>
      <c r="M64" s="15">
        <v>0.6918981481481481</v>
      </c>
      <c r="N64">
        <v>20</v>
      </c>
      <c r="R64" s="17">
        <f>SUM($H$45:H64)/L64</f>
        <v>1461.1304347826087</v>
      </c>
      <c r="S64" s="17">
        <f t="shared" si="0"/>
        <v>1948.1578947368421</v>
      </c>
    </row>
    <row r="65" spans="2:21" x14ac:dyDescent="0.25">
      <c r="B65" t="s">
        <v>1336</v>
      </c>
      <c r="C65">
        <v>1</v>
      </c>
      <c r="D65">
        <v>40</v>
      </c>
      <c r="E65">
        <v>50</v>
      </c>
      <c r="F65">
        <v>30</v>
      </c>
      <c r="G65">
        <v>10</v>
      </c>
      <c r="H65">
        <v>130</v>
      </c>
      <c r="I65">
        <v>0</v>
      </c>
      <c r="J65" t="s">
        <v>1320</v>
      </c>
      <c r="K65" t="s">
        <v>1320</v>
      </c>
      <c r="L65">
        <v>1</v>
      </c>
      <c r="M65" s="15">
        <v>3.472222222222222E-3</v>
      </c>
      <c r="N65">
        <v>100</v>
      </c>
      <c r="R65" s="17">
        <f>SUM($H$65:H65)/L65</f>
        <v>130</v>
      </c>
      <c r="S65" s="17">
        <f t="shared" si="0"/>
        <v>130</v>
      </c>
    </row>
    <row r="66" spans="2:21" x14ac:dyDescent="0.25">
      <c r="B66" t="s">
        <v>1336</v>
      </c>
      <c r="C66">
        <v>2</v>
      </c>
      <c r="D66">
        <v>50</v>
      </c>
      <c r="E66">
        <v>65</v>
      </c>
      <c r="F66">
        <v>40</v>
      </c>
      <c r="G66">
        <v>15</v>
      </c>
      <c r="H66">
        <v>170</v>
      </c>
      <c r="I66">
        <v>0</v>
      </c>
      <c r="J66" t="s">
        <v>1320</v>
      </c>
      <c r="K66" t="s">
        <v>1320</v>
      </c>
      <c r="L66">
        <v>1</v>
      </c>
      <c r="M66" s="15">
        <v>7.5231481481481477E-3</v>
      </c>
      <c r="N66">
        <v>130</v>
      </c>
      <c r="R66" s="17">
        <f>SUM($H$65:H66)/L66</f>
        <v>300</v>
      </c>
      <c r="S66" s="17">
        <f t="shared" si="0"/>
        <v>0</v>
      </c>
    </row>
    <row r="67" spans="2:21" x14ac:dyDescent="0.25">
      <c r="B67" t="s">
        <v>1336</v>
      </c>
      <c r="C67">
        <v>3</v>
      </c>
      <c r="D67">
        <v>65</v>
      </c>
      <c r="E67">
        <v>80</v>
      </c>
      <c r="F67">
        <v>50</v>
      </c>
      <c r="G67">
        <v>15</v>
      </c>
      <c r="H67">
        <v>210</v>
      </c>
      <c r="I67">
        <v>0</v>
      </c>
      <c r="J67" t="s">
        <v>1320</v>
      </c>
      <c r="K67" t="s">
        <v>1320</v>
      </c>
      <c r="L67">
        <v>2</v>
      </c>
      <c r="M67" s="15">
        <v>1.215277777777778E-2</v>
      </c>
      <c r="N67">
        <v>170</v>
      </c>
      <c r="R67" s="17">
        <f>SUM($H$65:H67)/L67</f>
        <v>255</v>
      </c>
      <c r="S67" s="17">
        <f t="shared" si="0"/>
        <v>380</v>
      </c>
    </row>
    <row r="68" spans="2:21" x14ac:dyDescent="0.25">
      <c r="B68" t="s">
        <v>1336</v>
      </c>
      <c r="C68">
        <v>4</v>
      </c>
      <c r="D68">
        <v>85</v>
      </c>
      <c r="E68">
        <v>105</v>
      </c>
      <c r="F68">
        <v>65</v>
      </c>
      <c r="G68">
        <v>20</v>
      </c>
      <c r="H68">
        <v>275</v>
      </c>
      <c r="I68">
        <v>0</v>
      </c>
      <c r="J68" t="s">
        <v>1320</v>
      </c>
      <c r="K68" t="s">
        <v>1320</v>
      </c>
      <c r="L68">
        <v>2</v>
      </c>
      <c r="M68" s="15">
        <v>1.759259259259259E-2</v>
      </c>
      <c r="N68">
        <v>220</v>
      </c>
      <c r="R68" s="17">
        <f>SUM($H$65:H68)/L68</f>
        <v>392.5</v>
      </c>
      <c r="S68" s="17">
        <f t="shared" si="0"/>
        <v>0</v>
      </c>
    </row>
    <row r="69" spans="2:21" x14ac:dyDescent="0.25">
      <c r="B69" t="s">
        <v>1336</v>
      </c>
      <c r="C69">
        <v>5</v>
      </c>
      <c r="D69">
        <v>105</v>
      </c>
      <c r="E69">
        <v>135</v>
      </c>
      <c r="F69">
        <v>80</v>
      </c>
      <c r="G69">
        <v>25</v>
      </c>
      <c r="H69">
        <v>345</v>
      </c>
      <c r="I69">
        <v>0</v>
      </c>
      <c r="J69" t="s">
        <v>1320</v>
      </c>
      <c r="K69" t="s">
        <v>1320</v>
      </c>
      <c r="L69">
        <v>2</v>
      </c>
      <c r="M69" s="15">
        <v>2.3842592592592589E-2</v>
      </c>
      <c r="N69">
        <v>280</v>
      </c>
      <c r="R69" s="17">
        <f>SUM($H$65:H69)/L69</f>
        <v>565</v>
      </c>
      <c r="S69" s="17">
        <f t="shared" ref="S69:S132" si="1">IF(AND(S68=0,S67=0),(H69+H68+H67)/(L69-L68),IFERROR(IF(S68=0,(H69+H68)/(L69-L68),IF(S68=0,SUMIFS(H:H,B:B,B69,L:L,L69),IF(L69&lt;L68,H69/L69,IF(L69&gt;L68,H69/(L69-L68),0)))),0))</f>
        <v>0</v>
      </c>
    </row>
    <row r="70" spans="2:21" x14ac:dyDescent="0.25">
      <c r="B70" t="s">
        <v>1336</v>
      </c>
      <c r="C70">
        <v>6</v>
      </c>
      <c r="D70">
        <v>135</v>
      </c>
      <c r="E70">
        <v>170</v>
      </c>
      <c r="F70">
        <v>105</v>
      </c>
      <c r="G70">
        <v>35</v>
      </c>
      <c r="H70">
        <v>445</v>
      </c>
      <c r="I70">
        <v>1</v>
      </c>
      <c r="J70" t="s">
        <v>1320</v>
      </c>
      <c r="K70" t="s">
        <v>1320</v>
      </c>
      <c r="L70">
        <v>3</v>
      </c>
      <c r="M70" s="15">
        <v>3.1134259259259261E-2</v>
      </c>
      <c r="N70">
        <v>360</v>
      </c>
      <c r="R70" s="17">
        <f>SUM($H$65:H70)/L70</f>
        <v>525</v>
      </c>
      <c r="S70" s="17">
        <f t="shared" si="1"/>
        <v>1065</v>
      </c>
    </row>
    <row r="71" spans="2:21" x14ac:dyDescent="0.25">
      <c r="B71" t="s">
        <v>1336</v>
      </c>
      <c r="C71">
        <v>7</v>
      </c>
      <c r="D71">
        <v>175</v>
      </c>
      <c r="E71">
        <v>220</v>
      </c>
      <c r="F71">
        <v>130</v>
      </c>
      <c r="G71">
        <v>45</v>
      </c>
      <c r="H71">
        <v>570</v>
      </c>
      <c r="I71">
        <v>1</v>
      </c>
      <c r="J71" t="s">
        <v>1320</v>
      </c>
      <c r="K71" t="s">
        <v>1320</v>
      </c>
      <c r="L71">
        <v>4</v>
      </c>
      <c r="M71" s="15">
        <v>3.9583333333333331E-2</v>
      </c>
      <c r="N71">
        <v>460</v>
      </c>
      <c r="R71" s="17">
        <f>SUM($H$65:H71)/L71</f>
        <v>536.25</v>
      </c>
      <c r="S71" s="17">
        <f t="shared" si="1"/>
        <v>570</v>
      </c>
    </row>
    <row r="72" spans="2:21" x14ac:dyDescent="0.25">
      <c r="B72" t="s">
        <v>1336</v>
      </c>
      <c r="C72">
        <v>8</v>
      </c>
      <c r="D72">
        <v>225</v>
      </c>
      <c r="E72">
        <v>280</v>
      </c>
      <c r="F72">
        <v>170</v>
      </c>
      <c r="G72">
        <v>55</v>
      </c>
      <c r="H72">
        <v>730</v>
      </c>
      <c r="I72">
        <v>1</v>
      </c>
      <c r="J72" t="s">
        <v>1320</v>
      </c>
      <c r="K72" t="s">
        <v>1320</v>
      </c>
      <c r="L72">
        <v>4</v>
      </c>
      <c r="M72" s="15">
        <v>4.9421296296296303E-2</v>
      </c>
      <c r="N72">
        <v>600</v>
      </c>
      <c r="R72" s="17">
        <f>SUM($H$65:H72)/L72</f>
        <v>718.75</v>
      </c>
      <c r="S72" s="17">
        <f t="shared" si="1"/>
        <v>0</v>
      </c>
    </row>
    <row r="73" spans="2:21" x14ac:dyDescent="0.25">
      <c r="B73" t="s">
        <v>1336</v>
      </c>
      <c r="C73">
        <v>9</v>
      </c>
      <c r="D73">
        <v>290</v>
      </c>
      <c r="E73">
        <v>360</v>
      </c>
      <c r="F73">
        <v>215</v>
      </c>
      <c r="G73">
        <v>70</v>
      </c>
      <c r="H73">
        <v>935</v>
      </c>
      <c r="I73">
        <v>1</v>
      </c>
      <c r="J73" t="s">
        <v>1320</v>
      </c>
      <c r="K73" t="s">
        <v>1320</v>
      </c>
      <c r="L73">
        <v>5</v>
      </c>
      <c r="M73" s="15">
        <v>6.0879629629629631E-2</v>
      </c>
      <c r="N73">
        <v>770</v>
      </c>
      <c r="R73" s="17">
        <f>SUM($H$65:H73)/L73</f>
        <v>762</v>
      </c>
      <c r="S73" s="17">
        <f t="shared" si="1"/>
        <v>1665</v>
      </c>
    </row>
    <row r="74" spans="2:21" x14ac:dyDescent="0.25">
      <c r="B74" t="s">
        <v>1336</v>
      </c>
      <c r="C74">
        <v>10</v>
      </c>
      <c r="D74">
        <v>370</v>
      </c>
      <c r="E74">
        <v>460</v>
      </c>
      <c r="F74">
        <v>275</v>
      </c>
      <c r="G74">
        <v>90</v>
      </c>
      <c r="H74">
        <v>1195</v>
      </c>
      <c r="I74">
        <v>1</v>
      </c>
      <c r="J74" t="s">
        <v>1320</v>
      </c>
      <c r="K74" t="s">
        <v>1320</v>
      </c>
      <c r="L74">
        <v>6</v>
      </c>
      <c r="M74" s="15">
        <v>7.407407407407407E-2</v>
      </c>
      <c r="N74">
        <v>1000</v>
      </c>
      <c r="R74" s="17">
        <f>SUM($H$65:H74)/L74</f>
        <v>834.16666666666663</v>
      </c>
      <c r="S74" s="17">
        <f t="shared" si="1"/>
        <v>1195</v>
      </c>
    </row>
    <row r="75" spans="2:21" x14ac:dyDescent="0.25">
      <c r="B75" t="s">
        <v>1337</v>
      </c>
      <c r="C75">
        <v>1</v>
      </c>
      <c r="D75">
        <v>40</v>
      </c>
      <c r="E75">
        <v>100</v>
      </c>
      <c r="F75">
        <v>50</v>
      </c>
      <c r="G75">
        <v>60</v>
      </c>
      <c r="H75">
        <v>250</v>
      </c>
      <c r="I75">
        <v>2</v>
      </c>
      <c r="J75" t="s">
        <v>1320</v>
      </c>
      <c r="K75" t="s">
        <v>1320</v>
      </c>
      <c r="L75">
        <v>1</v>
      </c>
      <c r="M75" s="15">
        <v>3.0092592592592588E-3</v>
      </c>
      <c r="N75">
        <v>7</v>
      </c>
      <c r="R75" s="17">
        <f>SUM($H$75:H75)/L75</f>
        <v>250</v>
      </c>
      <c r="S75" s="17">
        <f t="shared" si="1"/>
        <v>250</v>
      </c>
      <c r="U75">
        <f>H75*3+H76*3</f>
        <v>1995</v>
      </c>
    </row>
    <row r="76" spans="2:21" x14ac:dyDescent="0.25">
      <c r="B76" t="s">
        <v>1337</v>
      </c>
      <c r="C76">
        <v>2</v>
      </c>
      <c r="D76">
        <v>65</v>
      </c>
      <c r="E76">
        <v>165</v>
      </c>
      <c r="F76">
        <v>85</v>
      </c>
      <c r="G76">
        <v>100</v>
      </c>
      <c r="H76">
        <v>415</v>
      </c>
      <c r="I76">
        <v>1</v>
      </c>
      <c r="J76" t="s">
        <v>1320</v>
      </c>
      <c r="K76" t="s">
        <v>1320</v>
      </c>
      <c r="L76">
        <v>1</v>
      </c>
      <c r="M76" s="15">
        <v>7.1759259259259259E-3</v>
      </c>
      <c r="N76">
        <v>13</v>
      </c>
      <c r="R76" s="17">
        <f>SUM($H$75:H76)/L76</f>
        <v>665</v>
      </c>
      <c r="S76" s="17">
        <f t="shared" si="1"/>
        <v>0</v>
      </c>
    </row>
    <row r="77" spans="2:21" x14ac:dyDescent="0.25">
      <c r="B77" t="s">
        <v>1337</v>
      </c>
      <c r="C77">
        <v>3</v>
      </c>
      <c r="D77">
        <v>110</v>
      </c>
      <c r="E77">
        <v>280</v>
      </c>
      <c r="F77">
        <v>140</v>
      </c>
      <c r="G77">
        <v>165</v>
      </c>
      <c r="H77">
        <v>695</v>
      </c>
      <c r="I77">
        <v>1</v>
      </c>
      <c r="J77" t="s">
        <v>1320</v>
      </c>
      <c r="K77" t="s">
        <v>1320</v>
      </c>
      <c r="L77">
        <v>2</v>
      </c>
      <c r="M77" s="15">
        <v>1.3773148148148151E-2</v>
      </c>
      <c r="N77">
        <v>21</v>
      </c>
      <c r="R77" s="17">
        <f>SUM($H$75:H77)/L77</f>
        <v>680</v>
      </c>
      <c r="S77" s="17">
        <f t="shared" si="1"/>
        <v>1110</v>
      </c>
    </row>
    <row r="78" spans="2:21" x14ac:dyDescent="0.25">
      <c r="B78" t="s">
        <v>1337</v>
      </c>
      <c r="C78">
        <v>4</v>
      </c>
      <c r="D78">
        <v>185</v>
      </c>
      <c r="E78">
        <v>465</v>
      </c>
      <c r="F78">
        <v>235</v>
      </c>
      <c r="G78">
        <v>280</v>
      </c>
      <c r="H78">
        <v>1165</v>
      </c>
      <c r="I78">
        <v>1</v>
      </c>
      <c r="J78" t="s">
        <v>1320</v>
      </c>
      <c r="K78" t="s">
        <v>1320</v>
      </c>
      <c r="L78">
        <v>2</v>
      </c>
      <c r="M78" s="15">
        <v>2.4305555555555559E-2</v>
      </c>
      <c r="N78">
        <v>31</v>
      </c>
      <c r="R78" s="17">
        <f>SUM($H$75:H78)/L78</f>
        <v>1262.5</v>
      </c>
      <c r="S78" s="17">
        <f t="shared" si="1"/>
        <v>0</v>
      </c>
    </row>
    <row r="79" spans="2:21" x14ac:dyDescent="0.25">
      <c r="B79" t="s">
        <v>1337</v>
      </c>
      <c r="C79">
        <v>5</v>
      </c>
      <c r="D79">
        <v>310</v>
      </c>
      <c r="E79">
        <v>780</v>
      </c>
      <c r="F79">
        <v>390</v>
      </c>
      <c r="G79">
        <v>465</v>
      </c>
      <c r="H79">
        <v>1945</v>
      </c>
      <c r="I79">
        <v>1</v>
      </c>
      <c r="J79" t="s">
        <v>1320</v>
      </c>
      <c r="K79" t="s">
        <v>1320</v>
      </c>
      <c r="L79">
        <v>2</v>
      </c>
      <c r="M79" s="15">
        <v>4.1203703703703701E-2</v>
      </c>
      <c r="N79">
        <v>46</v>
      </c>
      <c r="R79" s="17">
        <f>SUM($H$75:H79)/L79</f>
        <v>2235</v>
      </c>
      <c r="S79" s="17">
        <f t="shared" si="1"/>
        <v>0</v>
      </c>
    </row>
    <row r="80" spans="2:21" x14ac:dyDescent="0.25">
      <c r="B80" t="s">
        <v>1337</v>
      </c>
      <c r="C80">
        <v>6</v>
      </c>
      <c r="D80">
        <v>520</v>
      </c>
      <c r="E80">
        <v>1300</v>
      </c>
      <c r="F80">
        <v>650</v>
      </c>
      <c r="G80">
        <v>780</v>
      </c>
      <c r="H80">
        <v>3250</v>
      </c>
      <c r="I80">
        <v>2</v>
      </c>
      <c r="J80" t="s">
        <v>1322</v>
      </c>
      <c r="K80" t="s">
        <v>1320</v>
      </c>
      <c r="L80">
        <v>3</v>
      </c>
      <c r="M80" s="15">
        <v>6.8171296296296299E-2</v>
      </c>
      <c r="N80">
        <v>70</v>
      </c>
      <c r="R80" s="17">
        <f>SUM($H$75:H80)/L80</f>
        <v>2573.3333333333335</v>
      </c>
      <c r="S80" s="17">
        <f t="shared" si="1"/>
        <v>6360</v>
      </c>
    </row>
    <row r="81" spans="2:19" x14ac:dyDescent="0.25">
      <c r="B81" t="s">
        <v>1337</v>
      </c>
      <c r="C81">
        <v>7</v>
      </c>
      <c r="D81">
        <v>870</v>
      </c>
      <c r="E81">
        <v>2170</v>
      </c>
      <c r="F81">
        <v>1085</v>
      </c>
      <c r="G81">
        <v>1300</v>
      </c>
      <c r="H81">
        <v>5425</v>
      </c>
      <c r="I81">
        <v>2</v>
      </c>
      <c r="J81" t="s">
        <v>1323</v>
      </c>
      <c r="K81" t="s">
        <v>1322</v>
      </c>
      <c r="L81">
        <v>4</v>
      </c>
      <c r="M81" s="15">
        <v>0.1113425925925926</v>
      </c>
      <c r="N81">
        <v>98</v>
      </c>
      <c r="R81" s="17">
        <f>SUM($H$75:H81)/L81</f>
        <v>3286.25</v>
      </c>
      <c r="S81" s="17">
        <f t="shared" si="1"/>
        <v>5425</v>
      </c>
    </row>
    <row r="82" spans="2:19" x14ac:dyDescent="0.25">
      <c r="B82" t="s">
        <v>1337</v>
      </c>
      <c r="C82">
        <v>8</v>
      </c>
      <c r="D82">
        <v>1450</v>
      </c>
      <c r="E82">
        <v>3625</v>
      </c>
      <c r="F82">
        <v>1810</v>
      </c>
      <c r="G82">
        <v>2175</v>
      </c>
      <c r="H82">
        <v>9060</v>
      </c>
      <c r="I82">
        <v>2</v>
      </c>
      <c r="J82" t="s">
        <v>1325</v>
      </c>
      <c r="K82" t="s">
        <v>1323</v>
      </c>
      <c r="L82">
        <v>4</v>
      </c>
      <c r="M82" s="15">
        <v>0.1804398148148148</v>
      </c>
      <c r="N82">
        <v>140</v>
      </c>
      <c r="R82" s="17">
        <f>SUM($H$75:H82)/L82</f>
        <v>5551.25</v>
      </c>
      <c r="S82" s="17">
        <f t="shared" si="1"/>
        <v>0</v>
      </c>
    </row>
    <row r="83" spans="2:19" x14ac:dyDescent="0.25">
      <c r="B83" t="s">
        <v>1337</v>
      </c>
      <c r="C83">
        <v>9</v>
      </c>
      <c r="D83">
        <v>2420</v>
      </c>
      <c r="E83">
        <v>6050</v>
      </c>
      <c r="F83">
        <v>3025</v>
      </c>
      <c r="G83">
        <v>3630</v>
      </c>
      <c r="H83">
        <v>15125</v>
      </c>
      <c r="I83">
        <v>2</v>
      </c>
      <c r="J83" t="s">
        <v>1327</v>
      </c>
      <c r="K83" t="s">
        <v>1325</v>
      </c>
      <c r="L83">
        <v>5</v>
      </c>
      <c r="M83" s="15">
        <v>0.29108796296296302</v>
      </c>
      <c r="N83">
        <v>203</v>
      </c>
      <c r="R83" s="17">
        <f>SUM($H$75:H83)/L83</f>
        <v>7466</v>
      </c>
      <c r="S83" s="17">
        <f t="shared" si="1"/>
        <v>24185</v>
      </c>
    </row>
    <row r="84" spans="2:19" x14ac:dyDescent="0.25">
      <c r="B84" t="s">
        <v>1337</v>
      </c>
      <c r="C84">
        <v>10</v>
      </c>
      <c r="D84">
        <v>4040</v>
      </c>
      <c r="E84">
        <v>10105</v>
      </c>
      <c r="F84">
        <v>5050</v>
      </c>
      <c r="G84">
        <v>6060</v>
      </c>
      <c r="H84">
        <v>25255</v>
      </c>
      <c r="I84">
        <v>2</v>
      </c>
      <c r="J84" t="s">
        <v>1335</v>
      </c>
      <c r="K84" t="s">
        <v>1327</v>
      </c>
      <c r="L84">
        <v>6</v>
      </c>
      <c r="M84" s="15">
        <v>0.46805555555555561</v>
      </c>
      <c r="N84">
        <v>280</v>
      </c>
      <c r="R84" s="17">
        <f>SUM($H$75:H84)/L84</f>
        <v>10430.833333333334</v>
      </c>
      <c r="S84" s="17">
        <f t="shared" si="1"/>
        <v>25255</v>
      </c>
    </row>
    <row r="85" spans="2:19" x14ac:dyDescent="0.25">
      <c r="B85" t="s">
        <v>1337</v>
      </c>
      <c r="C85">
        <v>11</v>
      </c>
      <c r="D85">
        <v>6750</v>
      </c>
      <c r="E85">
        <v>16870</v>
      </c>
      <c r="F85">
        <v>8435</v>
      </c>
      <c r="G85">
        <v>10125</v>
      </c>
      <c r="H85">
        <v>42180</v>
      </c>
      <c r="I85">
        <v>2</v>
      </c>
      <c r="J85" t="s">
        <v>1332</v>
      </c>
      <c r="K85" t="s">
        <v>1335</v>
      </c>
      <c r="L85">
        <v>7</v>
      </c>
      <c r="M85" s="15">
        <v>0.75115740740740744</v>
      </c>
      <c r="N85">
        <v>392</v>
      </c>
      <c r="R85" s="17">
        <f>SUM($H$75:H85)/L85</f>
        <v>14966.428571428571</v>
      </c>
      <c r="S85" s="17">
        <f t="shared" si="1"/>
        <v>42180</v>
      </c>
    </row>
    <row r="86" spans="2:19" x14ac:dyDescent="0.25">
      <c r="B86" t="s">
        <v>1337</v>
      </c>
      <c r="C86">
        <v>12</v>
      </c>
      <c r="D86">
        <v>11270</v>
      </c>
      <c r="E86">
        <v>28175</v>
      </c>
      <c r="F86">
        <v>14090</v>
      </c>
      <c r="G86">
        <v>16905</v>
      </c>
      <c r="H86">
        <v>70440</v>
      </c>
      <c r="I86">
        <v>2</v>
      </c>
      <c r="J86" t="s">
        <v>1338</v>
      </c>
      <c r="K86" t="s">
        <v>1332</v>
      </c>
      <c r="L86">
        <v>9</v>
      </c>
      <c r="M86" s="18">
        <v>1.204282407407407</v>
      </c>
      <c r="N86">
        <v>525</v>
      </c>
      <c r="R86" s="17">
        <f>SUM($H$75:H86)/L86</f>
        <v>19467.222222222223</v>
      </c>
      <c r="S86" s="17">
        <f t="shared" si="1"/>
        <v>35220</v>
      </c>
    </row>
    <row r="87" spans="2:19" x14ac:dyDescent="0.25">
      <c r="B87" t="s">
        <v>1337</v>
      </c>
      <c r="C87">
        <v>13</v>
      </c>
      <c r="D87">
        <v>18820</v>
      </c>
      <c r="E87">
        <v>47055</v>
      </c>
      <c r="F87">
        <v>23525</v>
      </c>
      <c r="G87">
        <v>28230</v>
      </c>
      <c r="H87">
        <v>117630</v>
      </c>
      <c r="I87">
        <v>2</v>
      </c>
      <c r="J87" t="s">
        <v>1339</v>
      </c>
      <c r="K87" t="s">
        <v>1338</v>
      </c>
      <c r="L87">
        <v>11</v>
      </c>
      <c r="M87" s="18">
        <v>1.9291666666666669</v>
      </c>
      <c r="N87">
        <v>693</v>
      </c>
      <c r="R87" s="17">
        <f>SUM($H$75:H87)/L87</f>
        <v>26621.363636363636</v>
      </c>
      <c r="S87" s="17">
        <f t="shared" si="1"/>
        <v>58815</v>
      </c>
    </row>
    <row r="88" spans="2:19" x14ac:dyDescent="0.25">
      <c r="B88" t="s">
        <v>1337</v>
      </c>
      <c r="C88">
        <v>14</v>
      </c>
      <c r="D88">
        <v>31430</v>
      </c>
      <c r="E88">
        <v>78580</v>
      </c>
      <c r="F88">
        <v>39290</v>
      </c>
      <c r="G88">
        <v>47150</v>
      </c>
      <c r="H88">
        <v>196450</v>
      </c>
      <c r="I88">
        <v>2</v>
      </c>
      <c r="J88" t="s">
        <v>1340</v>
      </c>
      <c r="K88" t="s">
        <v>1339</v>
      </c>
      <c r="L88">
        <v>13</v>
      </c>
      <c r="M88" s="18">
        <v>3.088888888888889</v>
      </c>
      <c r="N88">
        <v>889</v>
      </c>
      <c r="R88" s="17">
        <f>SUM($H$75:H88)/L88</f>
        <v>37637.307692307695</v>
      </c>
      <c r="S88" s="17">
        <f t="shared" si="1"/>
        <v>98225</v>
      </c>
    </row>
    <row r="89" spans="2:19" x14ac:dyDescent="0.25">
      <c r="B89" t="s">
        <v>1337</v>
      </c>
      <c r="C89">
        <v>15</v>
      </c>
      <c r="D89">
        <v>52490</v>
      </c>
      <c r="E89">
        <v>131230</v>
      </c>
      <c r="F89">
        <v>65615</v>
      </c>
      <c r="G89">
        <v>78740</v>
      </c>
      <c r="H89">
        <v>328075</v>
      </c>
      <c r="I89">
        <v>2</v>
      </c>
      <c r="J89" t="s">
        <v>1341</v>
      </c>
      <c r="K89" t="s">
        <v>1340</v>
      </c>
      <c r="L89">
        <v>15</v>
      </c>
      <c r="M89" s="18">
        <v>4.9445601851851846</v>
      </c>
      <c r="N89">
        <v>1120</v>
      </c>
      <c r="R89" s="17">
        <f>SUM($H$75:H89)/L89</f>
        <v>54490.666666666664</v>
      </c>
      <c r="S89" s="17">
        <f t="shared" si="1"/>
        <v>164037.5</v>
      </c>
    </row>
    <row r="90" spans="2:19" x14ac:dyDescent="0.25">
      <c r="B90" t="s">
        <v>1337</v>
      </c>
      <c r="C90">
        <v>16</v>
      </c>
      <c r="D90">
        <v>87660</v>
      </c>
      <c r="E90">
        <v>219155</v>
      </c>
      <c r="F90">
        <v>109575</v>
      </c>
      <c r="G90">
        <v>131490</v>
      </c>
      <c r="H90">
        <v>547880</v>
      </c>
      <c r="I90">
        <v>3</v>
      </c>
      <c r="J90" t="s">
        <v>1342</v>
      </c>
      <c r="K90" t="s">
        <v>1341</v>
      </c>
      <c r="L90">
        <v>18</v>
      </c>
      <c r="M90" s="18">
        <v>7.9135416666666663</v>
      </c>
      <c r="N90">
        <v>1400</v>
      </c>
      <c r="R90" s="17">
        <f>SUM($H$75:H90)/L90</f>
        <v>75846.666666666672</v>
      </c>
      <c r="S90" s="17">
        <f t="shared" si="1"/>
        <v>182626.66666666666</v>
      </c>
    </row>
    <row r="91" spans="2:19" x14ac:dyDescent="0.25">
      <c r="B91" t="s">
        <v>1337</v>
      </c>
      <c r="C91">
        <v>17</v>
      </c>
      <c r="D91">
        <v>146395</v>
      </c>
      <c r="E91">
        <v>365985</v>
      </c>
      <c r="F91">
        <v>182995</v>
      </c>
      <c r="G91">
        <v>219590</v>
      </c>
      <c r="H91">
        <v>914965</v>
      </c>
      <c r="I91">
        <v>3</v>
      </c>
      <c r="J91" t="s">
        <v>1343</v>
      </c>
      <c r="K91" t="s">
        <v>1342</v>
      </c>
      <c r="L91">
        <v>22</v>
      </c>
      <c r="M91" s="18">
        <v>12.66400462962963</v>
      </c>
      <c r="N91">
        <v>1820</v>
      </c>
      <c r="R91" s="17">
        <f>SUM($H$75:H91)/L91</f>
        <v>103645.68181818182</v>
      </c>
      <c r="S91" s="17">
        <f t="shared" si="1"/>
        <v>228741.25</v>
      </c>
    </row>
    <row r="92" spans="2:19" x14ac:dyDescent="0.25">
      <c r="B92" t="s">
        <v>1337</v>
      </c>
      <c r="C92">
        <v>18</v>
      </c>
      <c r="D92">
        <v>244480</v>
      </c>
      <c r="E92">
        <v>611195</v>
      </c>
      <c r="F92">
        <v>305600</v>
      </c>
      <c r="G92">
        <v>366715</v>
      </c>
      <c r="H92">
        <v>1527990</v>
      </c>
      <c r="I92">
        <v>3</v>
      </c>
      <c r="J92" t="s">
        <v>1344</v>
      </c>
      <c r="K92" t="s">
        <v>1343</v>
      </c>
      <c r="L92">
        <v>27</v>
      </c>
      <c r="M92" s="18">
        <v>20.264814814814819</v>
      </c>
      <c r="N92">
        <v>2240</v>
      </c>
      <c r="R92" s="17">
        <f>SUM($H$75:H92)/L92</f>
        <v>141044.25925925927</v>
      </c>
      <c r="S92" s="17">
        <f t="shared" si="1"/>
        <v>305598</v>
      </c>
    </row>
    <row r="93" spans="2:19" x14ac:dyDescent="0.25">
      <c r="B93" t="s">
        <v>1337</v>
      </c>
      <c r="C93">
        <v>19</v>
      </c>
      <c r="D93">
        <v>408280</v>
      </c>
      <c r="E93">
        <v>1020695</v>
      </c>
      <c r="F93">
        <v>510350</v>
      </c>
      <c r="G93">
        <v>612420</v>
      </c>
      <c r="H93">
        <v>2551745</v>
      </c>
      <c r="I93">
        <v>3</v>
      </c>
      <c r="J93" t="s">
        <v>1345</v>
      </c>
      <c r="K93" t="s">
        <v>1344</v>
      </c>
      <c r="L93">
        <v>32</v>
      </c>
      <c r="M93" s="18">
        <v>32.425925925925917</v>
      </c>
      <c r="N93">
        <v>2800</v>
      </c>
      <c r="R93" s="17">
        <f>SUM($H$75:H93)/L93</f>
        <v>198748.125</v>
      </c>
      <c r="S93" s="17">
        <f t="shared" si="1"/>
        <v>510349</v>
      </c>
    </row>
    <row r="94" spans="2:19" x14ac:dyDescent="0.25">
      <c r="B94" t="s">
        <v>1337</v>
      </c>
      <c r="C94">
        <v>20</v>
      </c>
      <c r="D94">
        <v>681825</v>
      </c>
      <c r="E94">
        <v>1704565</v>
      </c>
      <c r="F94">
        <v>852280</v>
      </c>
      <c r="G94">
        <v>1022740</v>
      </c>
      <c r="H94">
        <v>4261410</v>
      </c>
      <c r="I94">
        <v>3</v>
      </c>
      <c r="J94" t="s">
        <v>1346</v>
      </c>
      <c r="K94" t="s">
        <v>1345</v>
      </c>
      <c r="L94">
        <v>38</v>
      </c>
      <c r="M94" s="18">
        <v>51.883912037037042</v>
      </c>
      <c r="N94">
        <v>3430</v>
      </c>
      <c r="R94" s="17">
        <f>SUM($H$75:H94)/L94</f>
        <v>279509.21052631579</v>
      </c>
      <c r="S94" s="17">
        <f t="shared" si="1"/>
        <v>710235</v>
      </c>
    </row>
    <row r="95" spans="2:19" x14ac:dyDescent="0.25">
      <c r="B95" t="s">
        <v>1337</v>
      </c>
      <c r="C95">
        <v>21</v>
      </c>
      <c r="D95">
        <v>1138650</v>
      </c>
      <c r="E95">
        <v>2846620</v>
      </c>
      <c r="F95">
        <v>1423310</v>
      </c>
      <c r="G95">
        <v>1707970</v>
      </c>
      <c r="H95">
        <v>7116550</v>
      </c>
      <c r="I95">
        <v>3</v>
      </c>
      <c r="J95" t="s">
        <v>1347</v>
      </c>
      <c r="K95" t="s">
        <v>1348</v>
      </c>
      <c r="L95">
        <v>46</v>
      </c>
      <c r="M95" s="18">
        <v>83.016550925925927</v>
      </c>
      <c r="N95">
        <v>4270</v>
      </c>
      <c r="R95" s="17">
        <f>SUM($H$75:H95)/L95</f>
        <v>385606.52173913043</v>
      </c>
      <c r="S95" s="17">
        <f t="shared" si="1"/>
        <v>889568.75</v>
      </c>
    </row>
    <row r="96" spans="2:19" x14ac:dyDescent="0.25">
      <c r="B96" t="s">
        <v>1337</v>
      </c>
      <c r="C96">
        <v>22</v>
      </c>
      <c r="D96">
        <v>1901540</v>
      </c>
      <c r="E96">
        <v>4753855</v>
      </c>
      <c r="F96">
        <v>2376925</v>
      </c>
      <c r="G96">
        <v>2852315</v>
      </c>
      <c r="H96">
        <v>11884635</v>
      </c>
      <c r="I96">
        <v>3</v>
      </c>
      <c r="J96" t="s">
        <v>1349</v>
      </c>
      <c r="K96" t="s">
        <v>1347</v>
      </c>
      <c r="L96">
        <v>55</v>
      </c>
      <c r="M96" s="18">
        <v>132.8287037037037</v>
      </c>
      <c r="N96">
        <v>5250</v>
      </c>
      <c r="R96" s="17">
        <f>SUM($H$75:H96)/L96</f>
        <v>538591.54545454541</v>
      </c>
      <c r="S96" s="17">
        <f t="shared" si="1"/>
        <v>1320515</v>
      </c>
    </row>
    <row r="97" spans="2:19" x14ac:dyDescent="0.25">
      <c r="B97" t="s">
        <v>1350</v>
      </c>
      <c r="C97">
        <v>1</v>
      </c>
      <c r="D97">
        <v>1250</v>
      </c>
      <c r="E97">
        <v>1110</v>
      </c>
      <c r="F97">
        <v>1260</v>
      </c>
      <c r="G97">
        <v>600</v>
      </c>
      <c r="H97">
        <v>4220</v>
      </c>
      <c r="I97">
        <v>4</v>
      </c>
      <c r="J97" t="s">
        <v>1322</v>
      </c>
      <c r="K97" t="s">
        <v>1320</v>
      </c>
      <c r="L97">
        <v>6</v>
      </c>
      <c r="M97" s="15">
        <v>0.1446759259259259</v>
      </c>
      <c r="R97" s="17">
        <f>SUM($H$97:H97)/L97</f>
        <v>703.33333333333337</v>
      </c>
      <c r="S97" s="17">
        <f t="shared" si="1"/>
        <v>703.33333333333337</v>
      </c>
    </row>
    <row r="98" spans="2:19" x14ac:dyDescent="0.25">
      <c r="B98" t="s">
        <v>1350</v>
      </c>
      <c r="C98">
        <v>2</v>
      </c>
      <c r="D98">
        <v>1600</v>
      </c>
      <c r="E98">
        <v>1420</v>
      </c>
      <c r="F98">
        <v>1615</v>
      </c>
      <c r="G98">
        <v>770</v>
      </c>
      <c r="H98">
        <v>5405</v>
      </c>
      <c r="I98">
        <v>2</v>
      </c>
      <c r="J98" t="s">
        <v>1322</v>
      </c>
      <c r="K98" t="s">
        <v>1320</v>
      </c>
      <c r="L98">
        <v>7</v>
      </c>
      <c r="M98" s="15">
        <v>0.17129629629629631</v>
      </c>
      <c r="R98" s="17">
        <f>SUM($H$97:H98)/L98</f>
        <v>1375</v>
      </c>
      <c r="S98" s="17">
        <f t="shared" si="1"/>
        <v>5405</v>
      </c>
    </row>
    <row r="99" spans="2:19" x14ac:dyDescent="0.25">
      <c r="B99" t="s">
        <v>1350</v>
      </c>
      <c r="C99">
        <v>3</v>
      </c>
      <c r="D99">
        <v>2050</v>
      </c>
      <c r="E99">
        <v>1820</v>
      </c>
      <c r="F99">
        <v>2065</v>
      </c>
      <c r="G99">
        <v>985</v>
      </c>
      <c r="H99">
        <v>6920</v>
      </c>
      <c r="I99">
        <v>2</v>
      </c>
      <c r="J99" t="s">
        <v>1323</v>
      </c>
      <c r="K99" t="s">
        <v>1321</v>
      </c>
      <c r="L99">
        <v>9</v>
      </c>
      <c r="M99" s="15">
        <v>0.20219907407407409</v>
      </c>
      <c r="R99" s="17">
        <f>SUM($H$97:H99)/L99</f>
        <v>1838.3333333333333</v>
      </c>
      <c r="S99" s="17">
        <f t="shared" si="1"/>
        <v>3460</v>
      </c>
    </row>
    <row r="100" spans="2:19" x14ac:dyDescent="0.25">
      <c r="B100" t="s">
        <v>1350</v>
      </c>
      <c r="C100">
        <v>4</v>
      </c>
      <c r="D100">
        <v>2620</v>
      </c>
      <c r="E100">
        <v>2330</v>
      </c>
      <c r="F100">
        <v>2640</v>
      </c>
      <c r="G100">
        <v>1260</v>
      </c>
      <c r="H100">
        <v>8850</v>
      </c>
      <c r="I100">
        <v>2</v>
      </c>
      <c r="J100" t="s">
        <v>1324</v>
      </c>
      <c r="K100" t="s">
        <v>1322</v>
      </c>
      <c r="L100">
        <v>10</v>
      </c>
      <c r="M100" s="15">
        <v>0.23796296296296299</v>
      </c>
      <c r="R100" s="17">
        <f>SUM($H$97:H100)/L100</f>
        <v>2539.5</v>
      </c>
      <c r="S100" s="17">
        <f t="shared" si="1"/>
        <v>8850</v>
      </c>
    </row>
    <row r="101" spans="2:19" x14ac:dyDescent="0.25">
      <c r="B101" t="s">
        <v>1350</v>
      </c>
      <c r="C101">
        <v>5</v>
      </c>
      <c r="D101">
        <v>3355</v>
      </c>
      <c r="E101">
        <v>2980</v>
      </c>
      <c r="F101">
        <v>3380</v>
      </c>
      <c r="G101">
        <v>1610</v>
      </c>
      <c r="H101">
        <v>11325</v>
      </c>
      <c r="I101">
        <v>2</v>
      </c>
      <c r="J101" t="s">
        <v>1325</v>
      </c>
      <c r="K101" t="s">
        <v>1322</v>
      </c>
      <c r="L101">
        <v>12</v>
      </c>
      <c r="M101" s="15">
        <v>0.2795138888888889</v>
      </c>
      <c r="R101" s="17">
        <f>SUM($H$97:H101)/L101</f>
        <v>3060</v>
      </c>
      <c r="S101" s="17">
        <f t="shared" si="1"/>
        <v>5662.5</v>
      </c>
    </row>
    <row r="102" spans="2:19" x14ac:dyDescent="0.25">
      <c r="B102" t="s">
        <v>1350</v>
      </c>
      <c r="C102">
        <v>6</v>
      </c>
      <c r="D102">
        <v>4295</v>
      </c>
      <c r="E102">
        <v>3815</v>
      </c>
      <c r="F102">
        <v>4330</v>
      </c>
      <c r="G102">
        <v>2060</v>
      </c>
      <c r="H102">
        <v>14500</v>
      </c>
      <c r="I102">
        <v>3</v>
      </c>
      <c r="J102" t="s">
        <v>1326</v>
      </c>
      <c r="K102" t="s">
        <v>1323</v>
      </c>
      <c r="L102">
        <v>15</v>
      </c>
      <c r="M102" s="15">
        <v>0.32777777777777778</v>
      </c>
      <c r="R102" s="17">
        <f>SUM($H$97:H102)/L102</f>
        <v>3414.6666666666665</v>
      </c>
      <c r="S102" s="17">
        <f t="shared" si="1"/>
        <v>4833.333333333333</v>
      </c>
    </row>
    <row r="103" spans="2:19" x14ac:dyDescent="0.25">
      <c r="B103" t="s">
        <v>1350</v>
      </c>
      <c r="C103">
        <v>7</v>
      </c>
      <c r="D103">
        <v>5500</v>
      </c>
      <c r="E103">
        <v>4880</v>
      </c>
      <c r="F103">
        <v>5540</v>
      </c>
      <c r="G103">
        <v>2640</v>
      </c>
      <c r="H103">
        <v>18560</v>
      </c>
      <c r="I103">
        <v>3</v>
      </c>
      <c r="J103" t="s">
        <v>1327</v>
      </c>
      <c r="K103" t="s">
        <v>1324</v>
      </c>
      <c r="L103">
        <v>18</v>
      </c>
      <c r="M103" s="15">
        <v>0.38368055555555558</v>
      </c>
      <c r="R103" s="17">
        <f>SUM($H$97:H103)/L103</f>
        <v>3876.6666666666665</v>
      </c>
      <c r="S103" s="17">
        <f t="shared" si="1"/>
        <v>6186.666666666667</v>
      </c>
    </row>
    <row r="104" spans="2:19" x14ac:dyDescent="0.25">
      <c r="B104" t="s">
        <v>1350</v>
      </c>
      <c r="C104">
        <v>8</v>
      </c>
      <c r="D104">
        <v>7035</v>
      </c>
      <c r="E104">
        <v>6250</v>
      </c>
      <c r="F104">
        <v>7095</v>
      </c>
      <c r="G104">
        <v>3380</v>
      </c>
      <c r="H104">
        <v>23760</v>
      </c>
      <c r="I104">
        <v>3</v>
      </c>
      <c r="J104" t="s">
        <v>1328</v>
      </c>
      <c r="K104" t="s">
        <v>1325</v>
      </c>
      <c r="L104">
        <v>21</v>
      </c>
      <c r="M104" s="15">
        <v>0.44849537037037029</v>
      </c>
      <c r="R104" s="17">
        <f>SUM($H$97:H104)/L104</f>
        <v>4454.2857142857147</v>
      </c>
      <c r="S104" s="17">
        <f t="shared" si="1"/>
        <v>7920</v>
      </c>
    </row>
    <row r="105" spans="2:19" x14ac:dyDescent="0.25">
      <c r="B105" t="s">
        <v>1350</v>
      </c>
      <c r="C105">
        <v>9</v>
      </c>
      <c r="D105">
        <v>9005</v>
      </c>
      <c r="E105">
        <v>8000</v>
      </c>
      <c r="F105">
        <v>9080</v>
      </c>
      <c r="G105">
        <v>4325</v>
      </c>
      <c r="H105">
        <v>30410</v>
      </c>
      <c r="I105">
        <v>3</v>
      </c>
      <c r="J105" t="s">
        <v>1330</v>
      </c>
      <c r="K105" t="s">
        <v>1326</v>
      </c>
      <c r="L105">
        <v>26</v>
      </c>
      <c r="M105" s="15">
        <v>0.52372685185185186</v>
      </c>
      <c r="R105" s="17">
        <f>SUM($H$97:H105)/L105</f>
        <v>4767.3076923076924</v>
      </c>
      <c r="S105" s="17">
        <f t="shared" si="1"/>
        <v>6082</v>
      </c>
    </row>
    <row r="106" spans="2:19" x14ac:dyDescent="0.25">
      <c r="B106" t="s">
        <v>1350</v>
      </c>
      <c r="C106">
        <v>10</v>
      </c>
      <c r="D106">
        <v>11530</v>
      </c>
      <c r="E106">
        <v>10240</v>
      </c>
      <c r="F106">
        <v>11620</v>
      </c>
      <c r="G106">
        <v>5535</v>
      </c>
      <c r="H106">
        <v>38925</v>
      </c>
      <c r="I106">
        <v>3</v>
      </c>
      <c r="J106" t="s">
        <v>1335</v>
      </c>
      <c r="K106" t="s">
        <v>1327</v>
      </c>
      <c r="L106">
        <v>31</v>
      </c>
      <c r="M106" s="15">
        <v>0.61099537037037033</v>
      </c>
      <c r="R106" s="17">
        <f>SUM($H$97:H106)/L106</f>
        <v>5254.0322580645161</v>
      </c>
      <c r="S106" s="17">
        <f t="shared" si="1"/>
        <v>7785</v>
      </c>
    </row>
    <row r="107" spans="2:19" x14ac:dyDescent="0.25">
      <c r="B107" t="s">
        <v>1350</v>
      </c>
      <c r="C107">
        <v>11</v>
      </c>
      <c r="D107">
        <v>14755</v>
      </c>
      <c r="E107">
        <v>13105</v>
      </c>
      <c r="F107">
        <v>14875</v>
      </c>
      <c r="G107">
        <v>7085</v>
      </c>
      <c r="H107">
        <v>49820</v>
      </c>
      <c r="I107">
        <v>3</v>
      </c>
      <c r="J107" t="s">
        <v>1332</v>
      </c>
      <c r="K107" t="s">
        <v>1328</v>
      </c>
      <c r="L107">
        <v>37</v>
      </c>
      <c r="M107" s="15">
        <v>0.71226851851851847</v>
      </c>
      <c r="R107" s="17">
        <f>SUM($H$97:H107)/L107</f>
        <v>5748.5135135135133</v>
      </c>
      <c r="S107" s="17">
        <f t="shared" si="1"/>
        <v>8303.3333333333339</v>
      </c>
    </row>
    <row r="108" spans="2:19" x14ac:dyDescent="0.25">
      <c r="B108" t="s">
        <v>1350</v>
      </c>
      <c r="C108">
        <v>12</v>
      </c>
      <c r="D108">
        <v>18890</v>
      </c>
      <c r="E108">
        <v>16775</v>
      </c>
      <c r="F108">
        <v>19040</v>
      </c>
      <c r="G108">
        <v>9065</v>
      </c>
      <c r="H108">
        <v>63770</v>
      </c>
      <c r="I108">
        <v>3</v>
      </c>
      <c r="J108" t="s">
        <v>1333</v>
      </c>
      <c r="K108" t="s">
        <v>1330</v>
      </c>
      <c r="L108">
        <v>45</v>
      </c>
      <c r="M108" s="15">
        <v>0.82974537037037033</v>
      </c>
      <c r="R108" s="17">
        <f>SUM($H$97:H108)/L108</f>
        <v>6143.666666666667</v>
      </c>
      <c r="S108" s="17">
        <f t="shared" si="1"/>
        <v>7971.25</v>
      </c>
    </row>
    <row r="109" spans="2:19" x14ac:dyDescent="0.25">
      <c r="B109" t="s">
        <v>1350</v>
      </c>
      <c r="C109">
        <v>13</v>
      </c>
      <c r="D109">
        <v>24180</v>
      </c>
      <c r="E109">
        <v>21470</v>
      </c>
      <c r="F109">
        <v>24370</v>
      </c>
      <c r="G109">
        <v>11605</v>
      </c>
      <c r="H109">
        <v>81625</v>
      </c>
      <c r="I109">
        <v>3</v>
      </c>
      <c r="J109" t="s">
        <v>1351</v>
      </c>
      <c r="K109" t="s">
        <v>1335</v>
      </c>
      <c r="L109">
        <v>53</v>
      </c>
      <c r="M109" s="15">
        <v>0.96597222222222223</v>
      </c>
      <c r="R109" s="17">
        <f>SUM($H$97:H109)/L109</f>
        <v>6756.4150943396226</v>
      </c>
      <c r="S109" s="17">
        <f t="shared" si="1"/>
        <v>10203.125</v>
      </c>
    </row>
    <row r="110" spans="2:19" x14ac:dyDescent="0.25">
      <c r="B110" t="s">
        <v>1350</v>
      </c>
      <c r="C110">
        <v>14</v>
      </c>
      <c r="D110">
        <v>30950</v>
      </c>
      <c r="E110">
        <v>27480</v>
      </c>
      <c r="F110">
        <v>31195</v>
      </c>
      <c r="G110">
        <v>14855</v>
      </c>
      <c r="H110">
        <v>104480</v>
      </c>
      <c r="I110">
        <v>3</v>
      </c>
      <c r="J110" t="s">
        <v>1338</v>
      </c>
      <c r="K110" t="s">
        <v>1332</v>
      </c>
      <c r="L110">
        <v>64</v>
      </c>
      <c r="M110" s="18">
        <v>1.1239583333333329</v>
      </c>
      <c r="R110" s="17">
        <f>SUM($H$97:H110)/L110</f>
        <v>7227.65625</v>
      </c>
      <c r="S110" s="17">
        <f t="shared" si="1"/>
        <v>9498.181818181818</v>
      </c>
    </row>
    <row r="111" spans="2:19" x14ac:dyDescent="0.25">
      <c r="B111" t="s">
        <v>1350</v>
      </c>
      <c r="C111">
        <v>15</v>
      </c>
      <c r="D111">
        <v>39615</v>
      </c>
      <c r="E111">
        <v>35175</v>
      </c>
      <c r="F111">
        <v>39930</v>
      </c>
      <c r="G111">
        <v>19015</v>
      </c>
      <c r="H111">
        <v>133735</v>
      </c>
      <c r="I111">
        <v>3</v>
      </c>
      <c r="J111" t="s">
        <v>1352</v>
      </c>
      <c r="K111" t="s">
        <v>1333</v>
      </c>
      <c r="L111">
        <v>77</v>
      </c>
      <c r="M111" s="18">
        <v>1.307291666666667</v>
      </c>
      <c r="R111" s="17">
        <f>SUM($H$97:H111)/L111</f>
        <v>7744.2207792207791</v>
      </c>
      <c r="S111" s="17">
        <f t="shared" si="1"/>
        <v>10287.307692307691</v>
      </c>
    </row>
    <row r="112" spans="2:19" x14ac:dyDescent="0.25">
      <c r="B112" t="s">
        <v>1350</v>
      </c>
      <c r="C112">
        <v>16</v>
      </c>
      <c r="D112">
        <v>50705</v>
      </c>
      <c r="E112">
        <v>45025</v>
      </c>
      <c r="F112">
        <v>51110</v>
      </c>
      <c r="G112">
        <v>24340</v>
      </c>
      <c r="H112">
        <v>171180</v>
      </c>
      <c r="I112">
        <v>4</v>
      </c>
      <c r="J112" t="s">
        <v>1339</v>
      </c>
      <c r="K112" t="s">
        <v>1351</v>
      </c>
      <c r="L112">
        <v>92</v>
      </c>
      <c r="M112" s="18">
        <v>1.519907407407407</v>
      </c>
      <c r="R112" s="17">
        <f>SUM($H$97:H112)/L112</f>
        <v>8342.2282608695659</v>
      </c>
      <c r="S112" s="17">
        <f t="shared" si="1"/>
        <v>11412</v>
      </c>
    </row>
    <row r="113" spans="2:19" x14ac:dyDescent="0.25">
      <c r="B113" t="s">
        <v>1350</v>
      </c>
      <c r="C113">
        <v>17</v>
      </c>
      <c r="D113">
        <v>64905</v>
      </c>
      <c r="E113">
        <v>57635</v>
      </c>
      <c r="F113">
        <v>65425</v>
      </c>
      <c r="G113">
        <v>31155</v>
      </c>
      <c r="H113">
        <v>219120</v>
      </c>
      <c r="I113">
        <v>4</v>
      </c>
      <c r="J113" t="s">
        <v>1353</v>
      </c>
      <c r="K113" t="s">
        <v>1338</v>
      </c>
      <c r="L113">
        <v>111</v>
      </c>
      <c r="M113" s="18">
        <v>1.766550925925926</v>
      </c>
      <c r="R113" s="17">
        <f>SUM($H$97:H113)/L113</f>
        <v>8888.3333333333339</v>
      </c>
      <c r="S113" s="17">
        <f t="shared" si="1"/>
        <v>11532.631578947368</v>
      </c>
    </row>
    <row r="114" spans="2:19" x14ac:dyDescent="0.25">
      <c r="B114" t="s">
        <v>1350</v>
      </c>
      <c r="C114">
        <v>18</v>
      </c>
      <c r="D114">
        <v>83075</v>
      </c>
      <c r="E114">
        <v>73770</v>
      </c>
      <c r="F114">
        <v>83740</v>
      </c>
      <c r="G114">
        <v>39875</v>
      </c>
      <c r="H114">
        <v>280460</v>
      </c>
      <c r="I114">
        <v>4</v>
      </c>
      <c r="J114" t="s">
        <v>1354</v>
      </c>
      <c r="K114" t="s">
        <v>1352</v>
      </c>
      <c r="L114">
        <v>133</v>
      </c>
      <c r="M114" s="18">
        <v>2.0526620370370372</v>
      </c>
      <c r="R114" s="17">
        <f>SUM($H$97:H114)/L114</f>
        <v>9526.8045112781947</v>
      </c>
      <c r="S114" s="17">
        <f t="shared" si="1"/>
        <v>12748.181818181818</v>
      </c>
    </row>
    <row r="115" spans="2:19" x14ac:dyDescent="0.25">
      <c r="B115" t="s">
        <v>1350</v>
      </c>
      <c r="C115">
        <v>19</v>
      </c>
      <c r="D115">
        <v>106340</v>
      </c>
      <c r="E115">
        <v>94430</v>
      </c>
      <c r="F115">
        <v>107190</v>
      </c>
      <c r="G115">
        <v>51040</v>
      </c>
      <c r="H115">
        <v>359000</v>
      </c>
      <c r="I115">
        <v>4</v>
      </c>
      <c r="J115" t="s">
        <v>1355</v>
      </c>
      <c r="K115" t="s">
        <v>1339</v>
      </c>
      <c r="L115">
        <v>160</v>
      </c>
      <c r="M115" s="18">
        <v>2.3844907407407412</v>
      </c>
      <c r="R115" s="17">
        <f>SUM($H$97:H115)/L115</f>
        <v>10162.90625</v>
      </c>
      <c r="S115" s="17">
        <f t="shared" si="1"/>
        <v>13296.296296296296</v>
      </c>
    </row>
    <row r="116" spans="2:19" x14ac:dyDescent="0.25">
      <c r="B116" t="s">
        <v>1350</v>
      </c>
      <c r="C116">
        <v>20</v>
      </c>
      <c r="D116">
        <v>136115</v>
      </c>
      <c r="E116">
        <v>120870</v>
      </c>
      <c r="F116">
        <v>137200</v>
      </c>
      <c r="G116">
        <v>65335</v>
      </c>
      <c r="H116">
        <v>459520</v>
      </c>
      <c r="I116">
        <v>4</v>
      </c>
      <c r="J116" t="s">
        <v>1356</v>
      </c>
      <c r="K116" t="s">
        <v>1353</v>
      </c>
      <c r="L116">
        <v>192</v>
      </c>
      <c r="M116" s="18">
        <v>2.7695601851851852</v>
      </c>
      <c r="R116" s="17">
        <f>SUM($H$97:H116)/L116</f>
        <v>10862.421875</v>
      </c>
      <c r="S116" s="17">
        <f t="shared" si="1"/>
        <v>14360</v>
      </c>
    </row>
    <row r="117" spans="2:19" x14ac:dyDescent="0.25">
      <c r="B117" t="s">
        <v>1357</v>
      </c>
      <c r="C117">
        <v>1</v>
      </c>
      <c r="D117">
        <v>580</v>
      </c>
      <c r="E117">
        <v>460</v>
      </c>
      <c r="F117">
        <v>350</v>
      </c>
      <c r="G117">
        <v>180</v>
      </c>
      <c r="H117">
        <v>1570</v>
      </c>
      <c r="I117">
        <v>1</v>
      </c>
      <c r="J117" t="s">
        <v>1320</v>
      </c>
      <c r="K117" t="s">
        <v>1320</v>
      </c>
      <c r="L117">
        <v>2</v>
      </c>
      <c r="M117" s="15">
        <v>2.314814814814815E-2</v>
      </c>
      <c r="N117">
        <v>2</v>
      </c>
      <c r="R117" s="17">
        <f>SUM($H$117:H117)/L117</f>
        <v>785</v>
      </c>
      <c r="S117" s="17">
        <f t="shared" si="1"/>
        <v>785</v>
      </c>
    </row>
    <row r="118" spans="2:19" x14ac:dyDescent="0.25">
      <c r="B118" t="s">
        <v>1357</v>
      </c>
      <c r="C118">
        <v>2</v>
      </c>
      <c r="D118">
        <v>740</v>
      </c>
      <c r="E118">
        <v>590</v>
      </c>
      <c r="F118">
        <v>450</v>
      </c>
      <c r="G118">
        <v>230</v>
      </c>
      <c r="H118">
        <v>2010</v>
      </c>
      <c r="I118">
        <v>1</v>
      </c>
      <c r="J118" t="s">
        <v>1320</v>
      </c>
      <c r="K118" t="s">
        <v>1320</v>
      </c>
      <c r="L118">
        <v>3</v>
      </c>
      <c r="M118" s="15">
        <v>3.0324074074074069E-2</v>
      </c>
      <c r="N118">
        <v>8</v>
      </c>
      <c r="R118" s="17">
        <f>SUM($H$117:H118)/L118</f>
        <v>1193.3333333333333</v>
      </c>
      <c r="S118" s="17">
        <f t="shared" si="1"/>
        <v>2010</v>
      </c>
    </row>
    <row r="119" spans="2:19" x14ac:dyDescent="0.25">
      <c r="B119" t="s">
        <v>1357</v>
      </c>
      <c r="C119">
        <v>3</v>
      </c>
      <c r="D119">
        <v>950</v>
      </c>
      <c r="E119">
        <v>755</v>
      </c>
      <c r="F119">
        <v>575</v>
      </c>
      <c r="G119">
        <v>295</v>
      </c>
      <c r="H119">
        <v>2575</v>
      </c>
      <c r="I119">
        <v>1</v>
      </c>
      <c r="J119" t="s">
        <v>1321</v>
      </c>
      <c r="K119" t="s">
        <v>1320</v>
      </c>
      <c r="L119">
        <v>3</v>
      </c>
      <c r="M119" s="15">
        <v>3.8657407407407397E-2</v>
      </c>
      <c r="N119">
        <v>18</v>
      </c>
      <c r="R119" s="17">
        <f>SUM($H$117:H119)/L119</f>
        <v>2051.6666666666665</v>
      </c>
      <c r="S119" s="17">
        <f t="shared" si="1"/>
        <v>0</v>
      </c>
    </row>
    <row r="120" spans="2:19" x14ac:dyDescent="0.25">
      <c r="B120" t="s">
        <v>1357</v>
      </c>
      <c r="C120">
        <v>4</v>
      </c>
      <c r="D120">
        <v>1215</v>
      </c>
      <c r="E120">
        <v>965</v>
      </c>
      <c r="F120">
        <v>735</v>
      </c>
      <c r="G120">
        <v>375</v>
      </c>
      <c r="H120">
        <v>3290</v>
      </c>
      <c r="I120">
        <v>1</v>
      </c>
      <c r="J120" t="s">
        <v>1322</v>
      </c>
      <c r="K120" t="s">
        <v>1320</v>
      </c>
      <c r="L120">
        <v>4</v>
      </c>
      <c r="M120" s="15">
        <v>4.8263888888888891E-2</v>
      </c>
      <c r="N120">
        <v>32</v>
      </c>
      <c r="R120" s="17">
        <f>SUM($H$117:H120)/L120</f>
        <v>2361.25</v>
      </c>
      <c r="S120" s="17">
        <f t="shared" si="1"/>
        <v>5865</v>
      </c>
    </row>
    <row r="121" spans="2:19" x14ac:dyDescent="0.25">
      <c r="B121" t="s">
        <v>1357</v>
      </c>
      <c r="C121">
        <v>5</v>
      </c>
      <c r="D121">
        <v>1555</v>
      </c>
      <c r="E121">
        <v>1235</v>
      </c>
      <c r="F121">
        <v>940</v>
      </c>
      <c r="G121">
        <v>485</v>
      </c>
      <c r="H121">
        <v>4215</v>
      </c>
      <c r="I121">
        <v>1</v>
      </c>
      <c r="J121" t="s">
        <v>1322</v>
      </c>
      <c r="K121" t="s">
        <v>1320</v>
      </c>
      <c r="L121">
        <v>5</v>
      </c>
      <c r="M121" s="15">
        <v>5.949074074074074E-2</v>
      </c>
      <c r="N121">
        <v>50</v>
      </c>
      <c r="R121" s="17">
        <f>SUM($H$117:H121)/L121</f>
        <v>2732</v>
      </c>
      <c r="S121" s="17">
        <f t="shared" si="1"/>
        <v>4215</v>
      </c>
    </row>
    <row r="122" spans="2:19" x14ac:dyDescent="0.25">
      <c r="B122" t="s">
        <v>1357</v>
      </c>
      <c r="C122">
        <v>6</v>
      </c>
      <c r="D122">
        <v>1995</v>
      </c>
      <c r="E122">
        <v>1580</v>
      </c>
      <c r="F122">
        <v>1205</v>
      </c>
      <c r="G122">
        <v>620</v>
      </c>
      <c r="H122">
        <v>5400</v>
      </c>
      <c r="I122">
        <v>1</v>
      </c>
      <c r="J122" t="s">
        <v>1323</v>
      </c>
      <c r="K122" t="s">
        <v>1320</v>
      </c>
      <c r="L122">
        <v>6</v>
      </c>
      <c r="M122" s="15">
        <v>7.2453703703703701E-2</v>
      </c>
      <c r="N122">
        <v>72</v>
      </c>
      <c r="R122" s="17">
        <f>SUM($H$117:H122)/L122</f>
        <v>3176.6666666666665</v>
      </c>
      <c r="S122" s="17">
        <f t="shared" si="1"/>
        <v>5400</v>
      </c>
    </row>
    <row r="123" spans="2:19" x14ac:dyDescent="0.25">
      <c r="B123" t="s">
        <v>1357</v>
      </c>
      <c r="C123">
        <v>7</v>
      </c>
      <c r="D123">
        <v>2550</v>
      </c>
      <c r="E123">
        <v>2025</v>
      </c>
      <c r="F123">
        <v>1540</v>
      </c>
      <c r="G123">
        <v>790</v>
      </c>
      <c r="H123">
        <v>6905</v>
      </c>
      <c r="I123">
        <v>1</v>
      </c>
      <c r="J123" t="s">
        <v>1324</v>
      </c>
      <c r="K123" t="s">
        <v>1320</v>
      </c>
      <c r="L123">
        <v>7</v>
      </c>
      <c r="M123" s="15">
        <v>8.7615740740740744E-2</v>
      </c>
      <c r="N123">
        <v>98</v>
      </c>
      <c r="R123" s="17">
        <f>SUM($H$117:H123)/L123</f>
        <v>3709.2857142857142</v>
      </c>
      <c r="S123" s="17">
        <f t="shared" si="1"/>
        <v>6905</v>
      </c>
    </row>
    <row r="124" spans="2:19" x14ac:dyDescent="0.25">
      <c r="B124" t="s">
        <v>1357</v>
      </c>
      <c r="C124">
        <v>8</v>
      </c>
      <c r="D124">
        <v>3265</v>
      </c>
      <c r="E124">
        <v>2590</v>
      </c>
      <c r="F124">
        <v>1970</v>
      </c>
      <c r="G124">
        <v>1015</v>
      </c>
      <c r="H124">
        <v>8840</v>
      </c>
      <c r="I124">
        <v>1</v>
      </c>
      <c r="J124" t="s">
        <v>1325</v>
      </c>
      <c r="K124" t="s">
        <v>1321</v>
      </c>
      <c r="L124">
        <v>9</v>
      </c>
      <c r="M124" s="15">
        <v>0.1050925925925926</v>
      </c>
      <c r="N124">
        <v>128</v>
      </c>
      <c r="R124" s="17">
        <f>SUM($H$117:H124)/L124</f>
        <v>3867.2222222222222</v>
      </c>
      <c r="S124" s="17">
        <f t="shared" si="1"/>
        <v>4420</v>
      </c>
    </row>
    <row r="125" spans="2:19" x14ac:dyDescent="0.25">
      <c r="B125" t="s">
        <v>1357</v>
      </c>
      <c r="C125">
        <v>9</v>
      </c>
      <c r="D125">
        <v>4180</v>
      </c>
      <c r="E125">
        <v>3315</v>
      </c>
      <c r="F125">
        <v>2520</v>
      </c>
      <c r="G125">
        <v>1295</v>
      </c>
      <c r="H125">
        <v>11310</v>
      </c>
      <c r="I125">
        <v>1</v>
      </c>
      <c r="J125" t="s">
        <v>1326</v>
      </c>
      <c r="K125" t="s">
        <v>1322</v>
      </c>
      <c r="L125">
        <v>10</v>
      </c>
      <c r="M125" s="15">
        <v>0.12534722222222219</v>
      </c>
      <c r="N125">
        <v>162</v>
      </c>
      <c r="R125" s="17">
        <f>SUM($H$117:H125)/L125</f>
        <v>4611.5</v>
      </c>
      <c r="S125" s="17">
        <f t="shared" si="1"/>
        <v>11310</v>
      </c>
    </row>
    <row r="126" spans="2:19" x14ac:dyDescent="0.25">
      <c r="B126" t="s">
        <v>1357</v>
      </c>
      <c r="C126">
        <v>10</v>
      </c>
      <c r="D126">
        <v>5350</v>
      </c>
      <c r="E126">
        <v>4245</v>
      </c>
      <c r="F126">
        <v>3230</v>
      </c>
      <c r="G126">
        <v>1660</v>
      </c>
      <c r="H126">
        <v>14485</v>
      </c>
      <c r="I126">
        <v>1</v>
      </c>
      <c r="J126" t="s">
        <v>1327</v>
      </c>
      <c r="K126" t="s">
        <v>1322</v>
      </c>
      <c r="L126">
        <v>12</v>
      </c>
      <c r="M126" s="15">
        <v>0.14884259259259261</v>
      </c>
      <c r="N126">
        <v>200</v>
      </c>
      <c r="R126" s="17">
        <f>SUM($H$117:H126)/L126</f>
        <v>5050</v>
      </c>
      <c r="S126" s="17">
        <f t="shared" si="1"/>
        <v>7242.5</v>
      </c>
    </row>
    <row r="127" spans="2:19" x14ac:dyDescent="0.25">
      <c r="B127" t="s">
        <v>1357</v>
      </c>
      <c r="C127">
        <v>11</v>
      </c>
      <c r="D127">
        <v>6845</v>
      </c>
      <c r="E127">
        <v>5430</v>
      </c>
      <c r="F127">
        <v>4130</v>
      </c>
      <c r="G127">
        <v>2125</v>
      </c>
      <c r="H127">
        <v>18530</v>
      </c>
      <c r="I127">
        <v>2</v>
      </c>
      <c r="J127" t="s">
        <v>1328</v>
      </c>
      <c r="K127" t="s">
        <v>1323</v>
      </c>
      <c r="L127">
        <v>15</v>
      </c>
      <c r="M127" s="15">
        <v>0.1761574074074074</v>
      </c>
      <c r="N127">
        <v>242</v>
      </c>
      <c r="R127" s="17">
        <f>SUM($H$117:H127)/L127</f>
        <v>5275.333333333333</v>
      </c>
      <c r="S127" s="17">
        <f t="shared" si="1"/>
        <v>6176.666666666667</v>
      </c>
    </row>
    <row r="128" spans="2:19" x14ac:dyDescent="0.25">
      <c r="B128" t="s">
        <v>1357</v>
      </c>
      <c r="C128">
        <v>12</v>
      </c>
      <c r="D128">
        <v>8765</v>
      </c>
      <c r="E128">
        <v>6950</v>
      </c>
      <c r="F128">
        <v>5290</v>
      </c>
      <c r="G128">
        <v>2720</v>
      </c>
      <c r="H128">
        <v>23725</v>
      </c>
      <c r="I128">
        <v>2</v>
      </c>
      <c r="J128" t="s">
        <v>1330</v>
      </c>
      <c r="K128" t="s">
        <v>1324</v>
      </c>
      <c r="L128">
        <v>18</v>
      </c>
      <c r="M128" s="15">
        <v>0.20775462962962959</v>
      </c>
      <c r="N128">
        <v>288</v>
      </c>
      <c r="R128" s="17">
        <f>SUM($H$117:H128)/L128</f>
        <v>5714.166666666667</v>
      </c>
      <c r="S128" s="17">
        <f t="shared" si="1"/>
        <v>7908.333333333333</v>
      </c>
    </row>
    <row r="129" spans="2:19" x14ac:dyDescent="0.25">
      <c r="B129" t="s">
        <v>1357</v>
      </c>
      <c r="C129">
        <v>13</v>
      </c>
      <c r="D129">
        <v>11220</v>
      </c>
      <c r="E129">
        <v>8900</v>
      </c>
      <c r="F129">
        <v>6770</v>
      </c>
      <c r="G129">
        <v>3480</v>
      </c>
      <c r="H129">
        <v>30370</v>
      </c>
      <c r="I129">
        <v>2</v>
      </c>
      <c r="J129" t="s">
        <v>1335</v>
      </c>
      <c r="K129" t="s">
        <v>1325</v>
      </c>
      <c r="L129">
        <v>21</v>
      </c>
      <c r="M129" s="15">
        <v>0.24456018518518521</v>
      </c>
      <c r="N129">
        <v>338</v>
      </c>
      <c r="R129" s="17">
        <f>SUM($H$117:H129)/L129</f>
        <v>6344.0476190476193</v>
      </c>
      <c r="S129" s="17">
        <f t="shared" si="1"/>
        <v>10123.333333333334</v>
      </c>
    </row>
    <row r="130" spans="2:19" x14ac:dyDescent="0.25">
      <c r="B130" t="s">
        <v>1357</v>
      </c>
      <c r="C130">
        <v>14</v>
      </c>
      <c r="D130">
        <v>14360</v>
      </c>
      <c r="E130">
        <v>11390</v>
      </c>
      <c r="F130">
        <v>8665</v>
      </c>
      <c r="G130">
        <v>4455</v>
      </c>
      <c r="H130">
        <v>38870</v>
      </c>
      <c r="I130">
        <v>2</v>
      </c>
      <c r="J130" t="s">
        <v>1331</v>
      </c>
      <c r="K130" t="s">
        <v>1326</v>
      </c>
      <c r="L130">
        <v>26</v>
      </c>
      <c r="M130" s="15">
        <v>0.28715277777777781</v>
      </c>
      <c r="N130">
        <v>392</v>
      </c>
      <c r="R130" s="17">
        <f>SUM($H$117:H130)/L130</f>
        <v>6619.0384615384619</v>
      </c>
      <c r="S130" s="17">
        <f t="shared" si="1"/>
        <v>7774</v>
      </c>
    </row>
    <row r="131" spans="2:19" x14ac:dyDescent="0.25">
      <c r="B131" t="s">
        <v>1357</v>
      </c>
      <c r="C131">
        <v>15</v>
      </c>
      <c r="D131">
        <v>18380</v>
      </c>
      <c r="E131">
        <v>14580</v>
      </c>
      <c r="F131">
        <v>11090</v>
      </c>
      <c r="G131">
        <v>5705</v>
      </c>
      <c r="H131">
        <v>49755</v>
      </c>
      <c r="I131">
        <v>2</v>
      </c>
      <c r="J131" t="s">
        <v>1333</v>
      </c>
      <c r="K131" t="s">
        <v>1327</v>
      </c>
      <c r="L131">
        <v>31</v>
      </c>
      <c r="M131" s="15">
        <v>0.33657407407407408</v>
      </c>
      <c r="N131">
        <v>450</v>
      </c>
      <c r="R131" s="17">
        <f>SUM($H$117:H131)/L131</f>
        <v>7156.4516129032254</v>
      </c>
      <c r="S131" s="17">
        <f t="shared" si="1"/>
        <v>9951</v>
      </c>
    </row>
    <row r="132" spans="2:19" x14ac:dyDescent="0.25">
      <c r="B132" t="s">
        <v>1357</v>
      </c>
      <c r="C132">
        <v>16</v>
      </c>
      <c r="D132">
        <v>23530</v>
      </c>
      <c r="E132">
        <v>18660</v>
      </c>
      <c r="F132">
        <v>14200</v>
      </c>
      <c r="G132">
        <v>7300</v>
      </c>
      <c r="H132">
        <v>63690</v>
      </c>
      <c r="I132">
        <v>2</v>
      </c>
      <c r="J132" t="s">
        <v>1351</v>
      </c>
      <c r="K132" t="s">
        <v>1328</v>
      </c>
      <c r="L132">
        <v>37</v>
      </c>
      <c r="M132" s="15">
        <v>0.39386574074074082</v>
      </c>
      <c r="N132">
        <v>512</v>
      </c>
      <c r="R132" s="17">
        <f>SUM($H$117:H132)/L132</f>
        <v>7717.2972972972975</v>
      </c>
      <c r="S132" s="17">
        <f t="shared" si="1"/>
        <v>10615</v>
      </c>
    </row>
    <row r="133" spans="2:19" x14ac:dyDescent="0.25">
      <c r="B133" t="s">
        <v>1357</v>
      </c>
      <c r="C133">
        <v>17</v>
      </c>
      <c r="D133">
        <v>30115</v>
      </c>
      <c r="E133">
        <v>23885</v>
      </c>
      <c r="F133">
        <v>18175</v>
      </c>
      <c r="G133">
        <v>9345</v>
      </c>
      <c r="H133">
        <v>81520</v>
      </c>
      <c r="I133">
        <v>2</v>
      </c>
      <c r="J133" t="s">
        <v>1338</v>
      </c>
      <c r="K133" t="s">
        <v>1330</v>
      </c>
      <c r="L133">
        <v>44</v>
      </c>
      <c r="M133" s="15">
        <v>0.46030092592592592</v>
      </c>
      <c r="N133">
        <v>578</v>
      </c>
      <c r="R133" s="17">
        <f>SUM($H$117:H133)/L133</f>
        <v>8342.2727272727279</v>
      </c>
      <c r="S133" s="17">
        <f t="shared" ref="S133:S196" si="2">IF(AND(S132=0,S131=0),(H133+H132+H131)/(L133-L132),IFERROR(IF(S132=0,(H133+H132)/(L133-L132),IF(S132=0,SUMIFS(H:H,B:B,B133,L:L,L133),IF(L133&lt;L132,H133/L133,IF(L133&gt;L132,H133/(L133-L132),0)))),0))</f>
        <v>11645.714285714286</v>
      </c>
    </row>
    <row r="134" spans="2:19" x14ac:dyDescent="0.25">
      <c r="B134" t="s">
        <v>1357</v>
      </c>
      <c r="C134">
        <v>18</v>
      </c>
      <c r="D134">
        <v>38550</v>
      </c>
      <c r="E134">
        <v>30570</v>
      </c>
      <c r="F134">
        <v>23260</v>
      </c>
      <c r="G134">
        <v>11965</v>
      </c>
      <c r="H134">
        <v>104345</v>
      </c>
      <c r="I134">
        <v>2</v>
      </c>
      <c r="J134" t="s">
        <v>1352</v>
      </c>
      <c r="K134" t="s">
        <v>1331</v>
      </c>
      <c r="L134">
        <v>53</v>
      </c>
      <c r="M134" s="15">
        <v>0.53749999999999998</v>
      </c>
      <c r="N134">
        <v>648</v>
      </c>
      <c r="R134" s="17">
        <f>SUM($H$117:H134)/L134</f>
        <v>8894.433962264151</v>
      </c>
      <c r="S134" s="17">
        <f t="shared" si="2"/>
        <v>11593.888888888889</v>
      </c>
    </row>
    <row r="135" spans="2:19" x14ac:dyDescent="0.25">
      <c r="B135" t="s">
        <v>1357</v>
      </c>
      <c r="C135">
        <v>19</v>
      </c>
      <c r="D135">
        <v>49340</v>
      </c>
      <c r="E135">
        <v>39130</v>
      </c>
      <c r="F135">
        <v>29775</v>
      </c>
      <c r="G135">
        <v>15315</v>
      </c>
      <c r="H135">
        <v>133560</v>
      </c>
      <c r="I135">
        <v>2</v>
      </c>
      <c r="J135" t="s">
        <v>1339</v>
      </c>
      <c r="K135" t="s">
        <v>1332</v>
      </c>
      <c r="L135">
        <v>64</v>
      </c>
      <c r="M135" s="15">
        <v>0.6269675925925926</v>
      </c>
      <c r="N135">
        <v>722</v>
      </c>
      <c r="R135" s="17">
        <f>SUM($H$117:H135)/L135</f>
        <v>9452.578125</v>
      </c>
      <c r="S135" s="17">
        <f t="shared" si="2"/>
        <v>12141.818181818182</v>
      </c>
    </row>
    <row r="136" spans="2:19" x14ac:dyDescent="0.25">
      <c r="B136" t="s">
        <v>1357</v>
      </c>
      <c r="C136">
        <v>20</v>
      </c>
      <c r="D136">
        <v>63155</v>
      </c>
      <c r="E136">
        <v>50090</v>
      </c>
      <c r="F136">
        <v>38110</v>
      </c>
      <c r="G136">
        <v>19600</v>
      </c>
      <c r="H136">
        <v>170955</v>
      </c>
      <c r="I136">
        <v>2</v>
      </c>
      <c r="J136" t="s">
        <v>1353</v>
      </c>
      <c r="K136" t="s">
        <v>1333</v>
      </c>
      <c r="L136">
        <v>77</v>
      </c>
      <c r="M136" s="15">
        <v>0.73067129629629635</v>
      </c>
      <c r="N136">
        <v>800</v>
      </c>
      <c r="R136" s="17">
        <f>SUM($H$117:H136)/L136</f>
        <v>10076.883116883117</v>
      </c>
      <c r="S136" s="17">
        <f t="shared" si="2"/>
        <v>13150.384615384615</v>
      </c>
    </row>
    <row r="137" spans="2:19" x14ac:dyDescent="0.25">
      <c r="B137" t="s">
        <v>1358</v>
      </c>
      <c r="C137">
        <v>1</v>
      </c>
      <c r="D137">
        <v>2880</v>
      </c>
      <c r="E137">
        <v>2740</v>
      </c>
      <c r="F137">
        <v>2580</v>
      </c>
      <c r="G137">
        <v>990</v>
      </c>
      <c r="H137">
        <v>9190</v>
      </c>
      <c r="I137">
        <v>4</v>
      </c>
      <c r="J137" t="s">
        <v>1324</v>
      </c>
      <c r="K137" t="s">
        <v>1321</v>
      </c>
      <c r="L137">
        <v>7</v>
      </c>
      <c r="M137" s="15">
        <v>9.2592592592592587E-2</v>
      </c>
      <c r="R137" s="17">
        <f>SUM($H$137:H137)/L137</f>
        <v>1312.8571428571429</v>
      </c>
      <c r="S137" s="17">
        <f t="shared" si="2"/>
        <v>1312.8571428571429</v>
      </c>
    </row>
    <row r="138" spans="2:19" x14ac:dyDescent="0.25">
      <c r="B138" t="s">
        <v>1358</v>
      </c>
      <c r="C138">
        <v>2</v>
      </c>
      <c r="D138">
        <v>3630</v>
      </c>
      <c r="E138">
        <v>3450</v>
      </c>
      <c r="F138">
        <v>3250</v>
      </c>
      <c r="G138">
        <v>1245</v>
      </c>
      <c r="H138">
        <v>11575</v>
      </c>
      <c r="I138">
        <v>2</v>
      </c>
      <c r="J138" t="s">
        <v>1325</v>
      </c>
      <c r="K138" t="s">
        <v>1322</v>
      </c>
      <c r="L138">
        <v>9</v>
      </c>
      <c r="M138" s="15">
        <v>0.11087962962962961</v>
      </c>
      <c r="R138" s="17">
        <f>SUM($H$137:H138)/L138</f>
        <v>2307.2222222222222</v>
      </c>
      <c r="S138" s="17">
        <f t="shared" si="2"/>
        <v>5787.5</v>
      </c>
    </row>
    <row r="139" spans="2:19" x14ac:dyDescent="0.25">
      <c r="B139" t="s">
        <v>1358</v>
      </c>
      <c r="C139">
        <v>3</v>
      </c>
      <c r="D139">
        <v>4570</v>
      </c>
      <c r="E139">
        <v>4350</v>
      </c>
      <c r="F139">
        <v>4095</v>
      </c>
      <c r="G139">
        <v>1570</v>
      </c>
      <c r="H139">
        <v>14585</v>
      </c>
      <c r="I139">
        <v>2</v>
      </c>
      <c r="J139" t="s">
        <v>1326</v>
      </c>
      <c r="K139" t="s">
        <v>1322</v>
      </c>
      <c r="L139">
        <v>10</v>
      </c>
      <c r="M139" s="15">
        <v>0.1320601851851852</v>
      </c>
      <c r="R139" s="17">
        <f>SUM($H$137:H139)/L139</f>
        <v>3535</v>
      </c>
      <c r="S139" s="17">
        <f t="shared" si="2"/>
        <v>14585</v>
      </c>
    </row>
    <row r="140" spans="2:19" x14ac:dyDescent="0.25">
      <c r="B140" t="s">
        <v>1358</v>
      </c>
      <c r="C140">
        <v>4</v>
      </c>
      <c r="D140">
        <v>5760</v>
      </c>
      <c r="E140">
        <v>5480</v>
      </c>
      <c r="F140">
        <v>5160</v>
      </c>
      <c r="G140">
        <v>1980</v>
      </c>
      <c r="H140">
        <v>18380</v>
      </c>
      <c r="I140">
        <v>2</v>
      </c>
      <c r="J140" t="s">
        <v>1327</v>
      </c>
      <c r="K140" t="s">
        <v>1323</v>
      </c>
      <c r="L140">
        <v>12</v>
      </c>
      <c r="M140" s="15">
        <v>0.156712962962963</v>
      </c>
      <c r="R140" s="17">
        <f>SUM($H$137:H140)/L140</f>
        <v>4477.5</v>
      </c>
      <c r="S140" s="17">
        <f t="shared" si="2"/>
        <v>9190</v>
      </c>
    </row>
    <row r="141" spans="2:19" x14ac:dyDescent="0.25">
      <c r="B141" t="s">
        <v>1358</v>
      </c>
      <c r="C141">
        <v>5</v>
      </c>
      <c r="D141">
        <v>7260</v>
      </c>
      <c r="E141">
        <v>6905</v>
      </c>
      <c r="F141">
        <v>6505</v>
      </c>
      <c r="G141">
        <v>2495</v>
      </c>
      <c r="H141">
        <v>23165</v>
      </c>
      <c r="I141">
        <v>2</v>
      </c>
      <c r="J141" t="s">
        <v>1328</v>
      </c>
      <c r="K141" t="s">
        <v>1324</v>
      </c>
      <c r="L141">
        <v>15</v>
      </c>
      <c r="M141" s="15">
        <v>0.1853009259259259</v>
      </c>
      <c r="R141" s="17">
        <f>SUM($H$137:H141)/L141</f>
        <v>5126.333333333333</v>
      </c>
      <c r="S141" s="17">
        <f t="shared" si="2"/>
        <v>7721.666666666667</v>
      </c>
    </row>
    <row r="142" spans="2:19" x14ac:dyDescent="0.25">
      <c r="B142" t="s">
        <v>1358</v>
      </c>
      <c r="C142">
        <v>6</v>
      </c>
      <c r="D142">
        <v>9145</v>
      </c>
      <c r="E142">
        <v>8700</v>
      </c>
      <c r="F142">
        <v>8195</v>
      </c>
      <c r="G142">
        <v>3145</v>
      </c>
      <c r="H142">
        <v>29185</v>
      </c>
      <c r="I142">
        <v>3</v>
      </c>
      <c r="J142" t="s">
        <v>1330</v>
      </c>
      <c r="K142" t="s">
        <v>1325</v>
      </c>
      <c r="L142">
        <v>18</v>
      </c>
      <c r="M142" s="15">
        <v>0.21840277777777781</v>
      </c>
      <c r="R142" s="17">
        <f>SUM($H$137:H142)/L142</f>
        <v>5893.333333333333</v>
      </c>
      <c r="S142" s="17">
        <f t="shared" si="2"/>
        <v>9728.3333333333339</v>
      </c>
    </row>
    <row r="143" spans="2:19" x14ac:dyDescent="0.25">
      <c r="B143" t="s">
        <v>1358</v>
      </c>
      <c r="C143">
        <v>7</v>
      </c>
      <c r="D143">
        <v>11525</v>
      </c>
      <c r="E143">
        <v>10965</v>
      </c>
      <c r="F143">
        <v>10325</v>
      </c>
      <c r="G143">
        <v>3960</v>
      </c>
      <c r="H143">
        <v>36775</v>
      </c>
      <c r="I143">
        <v>3</v>
      </c>
      <c r="J143" t="s">
        <v>1335</v>
      </c>
      <c r="K143" t="s">
        <v>1325</v>
      </c>
      <c r="L143">
        <v>21</v>
      </c>
      <c r="M143" s="15">
        <v>0.25671296296296298</v>
      </c>
      <c r="R143" s="17">
        <f>SUM($H$137:H143)/L143</f>
        <v>6802.6190476190477</v>
      </c>
      <c r="S143" s="17">
        <f t="shared" si="2"/>
        <v>12258.333333333334</v>
      </c>
    </row>
    <row r="144" spans="2:19" x14ac:dyDescent="0.25">
      <c r="B144" t="s">
        <v>1358</v>
      </c>
      <c r="C144">
        <v>8</v>
      </c>
      <c r="D144">
        <v>14520</v>
      </c>
      <c r="E144">
        <v>13815</v>
      </c>
      <c r="F144">
        <v>13010</v>
      </c>
      <c r="G144">
        <v>4990</v>
      </c>
      <c r="H144">
        <v>46335</v>
      </c>
      <c r="I144">
        <v>3</v>
      </c>
      <c r="J144" t="s">
        <v>1332</v>
      </c>
      <c r="K144" t="s">
        <v>1326</v>
      </c>
      <c r="L144">
        <v>26</v>
      </c>
      <c r="M144" s="15">
        <v>0.30127314814814821</v>
      </c>
      <c r="R144" s="17">
        <f>SUM($H$137:H144)/L144</f>
        <v>7276.5384615384619</v>
      </c>
      <c r="S144" s="17">
        <f t="shared" si="2"/>
        <v>9267</v>
      </c>
    </row>
    <row r="145" spans="2:19" x14ac:dyDescent="0.25">
      <c r="B145" t="s">
        <v>1358</v>
      </c>
      <c r="C145">
        <v>9</v>
      </c>
      <c r="D145">
        <v>18295</v>
      </c>
      <c r="E145">
        <v>17405</v>
      </c>
      <c r="F145">
        <v>16390</v>
      </c>
      <c r="G145">
        <v>6290</v>
      </c>
      <c r="H145">
        <v>58380</v>
      </c>
      <c r="I145">
        <v>3</v>
      </c>
      <c r="J145" t="s">
        <v>1333</v>
      </c>
      <c r="K145" t="s">
        <v>1327</v>
      </c>
      <c r="L145">
        <v>31</v>
      </c>
      <c r="M145" s="15">
        <v>0.35300925925925919</v>
      </c>
      <c r="R145" s="17">
        <f>SUM($H$137:H145)/L145</f>
        <v>7986.1290322580644</v>
      </c>
      <c r="S145" s="17">
        <f t="shared" si="2"/>
        <v>11676</v>
      </c>
    </row>
    <row r="146" spans="2:19" x14ac:dyDescent="0.25">
      <c r="B146" t="s">
        <v>1358</v>
      </c>
      <c r="C146">
        <v>10</v>
      </c>
      <c r="D146">
        <v>23055</v>
      </c>
      <c r="E146">
        <v>21930</v>
      </c>
      <c r="F146">
        <v>20650</v>
      </c>
      <c r="G146">
        <v>7925</v>
      </c>
      <c r="H146">
        <v>73560</v>
      </c>
      <c r="I146">
        <v>3</v>
      </c>
      <c r="J146" t="s">
        <v>1351</v>
      </c>
      <c r="K146" t="s">
        <v>1330</v>
      </c>
      <c r="L146">
        <v>37</v>
      </c>
      <c r="M146" s="15">
        <v>0.41296296296296298</v>
      </c>
      <c r="R146" s="17">
        <f>SUM($H$137:H146)/L146</f>
        <v>8679.1891891891901</v>
      </c>
      <c r="S146" s="17">
        <f t="shared" si="2"/>
        <v>12260</v>
      </c>
    </row>
    <row r="147" spans="2:19" x14ac:dyDescent="0.25">
      <c r="B147" t="s">
        <v>1358</v>
      </c>
      <c r="C147">
        <v>11</v>
      </c>
      <c r="D147">
        <v>29045</v>
      </c>
      <c r="E147">
        <v>27635</v>
      </c>
      <c r="F147">
        <v>26020</v>
      </c>
      <c r="G147">
        <v>9985</v>
      </c>
      <c r="H147">
        <v>92685</v>
      </c>
      <c r="I147">
        <v>3</v>
      </c>
      <c r="J147" t="s">
        <v>1338</v>
      </c>
      <c r="K147" t="s">
        <v>1335</v>
      </c>
      <c r="L147">
        <v>45</v>
      </c>
      <c r="M147" s="15">
        <v>0.48252314814814817</v>
      </c>
      <c r="R147" s="17">
        <f>SUM($H$137:H147)/L147</f>
        <v>9195.8888888888887</v>
      </c>
      <c r="S147" s="17">
        <f t="shared" si="2"/>
        <v>11585.625</v>
      </c>
    </row>
    <row r="148" spans="2:19" x14ac:dyDescent="0.25">
      <c r="B148" t="s">
        <v>1358</v>
      </c>
      <c r="C148">
        <v>12</v>
      </c>
      <c r="D148">
        <v>36600</v>
      </c>
      <c r="E148">
        <v>34820</v>
      </c>
      <c r="F148">
        <v>32785</v>
      </c>
      <c r="G148">
        <v>12580</v>
      </c>
      <c r="H148">
        <v>116785</v>
      </c>
      <c r="I148">
        <v>3</v>
      </c>
      <c r="J148" t="s">
        <v>1359</v>
      </c>
      <c r="K148" t="s">
        <v>1331</v>
      </c>
      <c r="L148">
        <v>53</v>
      </c>
      <c r="M148" s="15">
        <v>0.56319444444444444</v>
      </c>
      <c r="R148" s="17">
        <f>SUM($H$137:H148)/L148</f>
        <v>10011.32075471698</v>
      </c>
      <c r="S148" s="17">
        <f t="shared" si="2"/>
        <v>14598.125</v>
      </c>
    </row>
    <row r="149" spans="2:19" x14ac:dyDescent="0.25">
      <c r="B149" t="s">
        <v>1358</v>
      </c>
      <c r="C149">
        <v>13</v>
      </c>
      <c r="D149">
        <v>46115</v>
      </c>
      <c r="E149">
        <v>43875</v>
      </c>
      <c r="F149">
        <v>41310</v>
      </c>
      <c r="G149">
        <v>15850</v>
      </c>
      <c r="H149">
        <v>147150</v>
      </c>
      <c r="I149">
        <v>3</v>
      </c>
      <c r="J149" t="s">
        <v>1339</v>
      </c>
      <c r="K149" t="s">
        <v>1332</v>
      </c>
      <c r="L149">
        <v>64</v>
      </c>
      <c r="M149" s="15">
        <v>0.656712962962963</v>
      </c>
      <c r="R149" s="17">
        <f>SUM($H$137:H149)/L149</f>
        <v>10589.84375</v>
      </c>
      <c r="S149" s="17">
        <f t="shared" si="2"/>
        <v>13377.272727272728</v>
      </c>
    </row>
    <row r="150" spans="2:19" x14ac:dyDescent="0.25">
      <c r="B150" t="s">
        <v>1358</v>
      </c>
      <c r="C150">
        <v>14</v>
      </c>
      <c r="D150">
        <v>58105</v>
      </c>
      <c r="E150">
        <v>55280</v>
      </c>
      <c r="F150">
        <v>52050</v>
      </c>
      <c r="G150">
        <v>19975</v>
      </c>
      <c r="H150">
        <v>185410</v>
      </c>
      <c r="I150">
        <v>3</v>
      </c>
      <c r="J150" t="s">
        <v>1353</v>
      </c>
      <c r="K150" t="s">
        <v>1333</v>
      </c>
      <c r="L150">
        <v>77</v>
      </c>
      <c r="M150" s="15">
        <v>0.76527777777777772</v>
      </c>
      <c r="R150" s="17">
        <f>SUM($H$137:H150)/L150</f>
        <v>11209.870129870131</v>
      </c>
      <c r="S150" s="17">
        <f t="shared" si="2"/>
        <v>14262.307692307691</v>
      </c>
    </row>
    <row r="151" spans="2:19" x14ac:dyDescent="0.25">
      <c r="B151" t="s">
        <v>1358</v>
      </c>
      <c r="C151">
        <v>15</v>
      </c>
      <c r="D151">
        <v>73210</v>
      </c>
      <c r="E151">
        <v>69655</v>
      </c>
      <c r="F151">
        <v>65585</v>
      </c>
      <c r="G151">
        <v>25165</v>
      </c>
      <c r="H151">
        <v>233615</v>
      </c>
      <c r="I151">
        <v>3</v>
      </c>
      <c r="J151" t="s">
        <v>1340</v>
      </c>
      <c r="K151" t="s">
        <v>1351</v>
      </c>
      <c r="L151">
        <v>92</v>
      </c>
      <c r="M151" s="15">
        <v>0.89120370370370372</v>
      </c>
      <c r="R151" s="17">
        <f>SUM($H$137:H151)/L151</f>
        <v>11921.467391304348</v>
      </c>
      <c r="S151" s="17">
        <f t="shared" si="2"/>
        <v>15574.333333333334</v>
      </c>
    </row>
    <row r="152" spans="2:19" x14ac:dyDescent="0.25">
      <c r="B152" t="s">
        <v>1358</v>
      </c>
      <c r="C152">
        <v>16</v>
      </c>
      <c r="D152">
        <v>92245</v>
      </c>
      <c r="E152">
        <v>87760</v>
      </c>
      <c r="F152">
        <v>82640</v>
      </c>
      <c r="G152">
        <v>31710</v>
      </c>
      <c r="H152">
        <v>294355</v>
      </c>
      <c r="I152">
        <v>4</v>
      </c>
      <c r="J152" t="s">
        <v>1360</v>
      </c>
      <c r="K152" t="s">
        <v>1359</v>
      </c>
      <c r="L152">
        <v>111</v>
      </c>
      <c r="M152" s="18">
        <v>1.037268518518518</v>
      </c>
      <c r="R152" s="17">
        <f>SUM($H$137:H152)/L152</f>
        <v>12532.702702702703</v>
      </c>
      <c r="S152" s="17">
        <f t="shared" si="2"/>
        <v>15492.368421052632</v>
      </c>
    </row>
    <row r="153" spans="2:19" x14ac:dyDescent="0.25">
      <c r="B153" t="s">
        <v>1358</v>
      </c>
      <c r="C153">
        <v>17</v>
      </c>
      <c r="D153">
        <v>116230</v>
      </c>
      <c r="E153">
        <v>110580</v>
      </c>
      <c r="F153">
        <v>104125</v>
      </c>
      <c r="G153">
        <v>39955</v>
      </c>
      <c r="H153">
        <v>370890</v>
      </c>
      <c r="I153">
        <v>4</v>
      </c>
      <c r="J153" t="s">
        <v>1361</v>
      </c>
      <c r="K153" t="s">
        <v>1352</v>
      </c>
      <c r="L153">
        <v>133</v>
      </c>
      <c r="M153" s="18">
        <v>1.2067129629629629</v>
      </c>
      <c r="R153" s="17">
        <f>SUM($H$137:H153)/L153</f>
        <v>13248.270676691729</v>
      </c>
      <c r="S153" s="17">
        <f t="shared" si="2"/>
        <v>16858.636363636364</v>
      </c>
    </row>
    <row r="154" spans="2:19" x14ac:dyDescent="0.25">
      <c r="B154" t="s">
        <v>1358</v>
      </c>
      <c r="C154">
        <v>18</v>
      </c>
      <c r="D154">
        <v>146450</v>
      </c>
      <c r="E154">
        <v>139330</v>
      </c>
      <c r="F154">
        <v>131195</v>
      </c>
      <c r="G154">
        <v>50340</v>
      </c>
      <c r="H154">
        <v>467315</v>
      </c>
      <c r="I154">
        <v>4</v>
      </c>
      <c r="J154" t="s">
        <v>1362</v>
      </c>
      <c r="K154" t="s">
        <v>1339</v>
      </c>
      <c r="L154">
        <v>160</v>
      </c>
      <c r="M154" s="18">
        <v>1.403240740740741</v>
      </c>
      <c r="R154" s="17">
        <f>SUM($H$137:H154)/L154</f>
        <v>13933.34375</v>
      </c>
      <c r="S154" s="17">
        <f t="shared" si="2"/>
        <v>17307.962962962964</v>
      </c>
    </row>
    <row r="155" spans="2:19" x14ac:dyDescent="0.25">
      <c r="B155" t="s">
        <v>1358</v>
      </c>
      <c r="C155">
        <v>19</v>
      </c>
      <c r="D155">
        <v>184530</v>
      </c>
      <c r="E155">
        <v>175560</v>
      </c>
      <c r="F155">
        <v>165305</v>
      </c>
      <c r="G155">
        <v>63430</v>
      </c>
      <c r="H155">
        <v>588825</v>
      </c>
      <c r="I155">
        <v>4</v>
      </c>
      <c r="J155" t="s">
        <v>1363</v>
      </c>
      <c r="K155" t="s">
        <v>1353</v>
      </c>
      <c r="L155">
        <v>192</v>
      </c>
      <c r="M155" s="18">
        <v>1.6312500000000001</v>
      </c>
      <c r="R155" s="17">
        <f>SUM($H$137:H155)/L155</f>
        <v>14677.916666666666</v>
      </c>
      <c r="S155" s="17">
        <f t="shared" si="2"/>
        <v>18400.78125</v>
      </c>
    </row>
    <row r="156" spans="2:19" x14ac:dyDescent="0.25">
      <c r="B156" t="s">
        <v>1358</v>
      </c>
      <c r="C156">
        <v>20</v>
      </c>
      <c r="D156">
        <v>232505</v>
      </c>
      <c r="E156">
        <v>221205</v>
      </c>
      <c r="F156">
        <v>208285</v>
      </c>
      <c r="G156">
        <v>79925</v>
      </c>
      <c r="H156">
        <v>741920</v>
      </c>
      <c r="I156">
        <v>4</v>
      </c>
      <c r="J156" t="s">
        <v>1364</v>
      </c>
      <c r="K156" t="s">
        <v>1340</v>
      </c>
      <c r="L156">
        <v>230</v>
      </c>
      <c r="M156" s="18">
        <v>1.8957175925925931</v>
      </c>
      <c r="R156" s="17">
        <f>SUM($H$137:H156)/L156</f>
        <v>15478.608695652174</v>
      </c>
      <c r="S156" s="17">
        <f t="shared" si="2"/>
        <v>19524.21052631579</v>
      </c>
    </row>
    <row r="157" spans="2:19" x14ac:dyDescent="0.25">
      <c r="B157" t="s">
        <v>1365</v>
      </c>
      <c r="C157">
        <v>1</v>
      </c>
      <c r="D157">
        <v>220</v>
      </c>
      <c r="E157">
        <v>160</v>
      </c>
      <c r="F157">
        <v>90</v>
      </c>
      <c r="G157">
        <v>40</v>
      </c>
      <c r="H157">
        <v>510</v>
      </c>
      <c r="I157">
        <v>4</v>
      </c>
      <c r="J157" t="s">
        <v>1320</v>
      </c>
      <c r="K157" t="s">
        <v>1320</v>
      </c>
      <c r="L157">
        <v>5</v>
      </c>
      <c r="M157" s="15">
        <v>2.314814814814815E-2</v>
      </c>
      <c r="R157" s="17">
        <f>SUM($H$157:H157)/L157</f>
        <v>102</v>
      </c>
      <c r="S157" s="17">
        <f t="shared" si="2"/>
        <v>102</v>
      </c>
    </row>
    <row r="158" spans="2:19" x14ac:dyDescent="0.25">
      <c r="B158" t="s">
        <v>1365</v>
      </c>
      <c r="C158">
        <v>2</v>
      </c>
      <c r="D158">
        <v>280</v>
      </c>
      <c r="E158">
        <v>205</v>
      </c>
      <c r="F158">
        <v>115</v>
      </c>
      <c r="G158">
        <v>50</v>
      </c>
      <c r="H158">
        <v>650</v>
      </c>
      <c r="I158">
        <v>2</v>
      </c>
      <c r="J158" t="s">
        <v>1320</v>
      </c>
      <c r="K158" t="s">
        <v>1320</v>
      </c>
      <c r="L158">
        <v>6</v>
      </c>
      <c r="M158" s="15">
        <v>3.0324074074074069E-2</v>
      </c>
      <c r="R158" s="17">
        <f>SUM($H$157:H158)/L158</f>
        <v>193.33333333333334</v>
      </c>
      <c r="S158" s="17">
        <f t="shared" si="2"/>
        <v>650</v>
      </c>
    </row>
    <row r="159" spans="2:19" x14ac:dyDescent="0.25">
      <c r="B159" t="s">
        <v>1365</v>
      </c>
      <c r="C159">
        <v>3</v>
      </c>
      <c r="D159">
        <v>360</v>
      </c>
      <c r="E159">
        <v>260</v>
      </c>
      <c r="F159">
        <v>145</v>
      </c>
      <c r="G159">
        <v>65</v>
      </c>
      <c r="H159">
        <v>830</v>
      </c>
      <c r="I159">
        <v>2</v>
      </c>
      <c r="J159" t="s">
        <v>1320</v>
      </c>
      <c r="K159" t="s">
        <v>1320</v>
      </c>
      <c r="L159">
        <v>7</v>
      </c>
      <c r="M159" s="15">
        <v>3.8657407407407397E-2</v>
      </c>
      <c r="R159" s="17">
        <f>SUM($H$157:H159)/L159</f>
        <v>284.28571428571428</v>
      </c>
      <c r="S159" s="17">
        <f t="shared" si="2"/>
        <v>830</v>
      </c>
    </row>
    <row r="160" spans="2:19" x14ac:dyDescent="0.25">
      <c r="B160" t="s">
        <v>1365</v>
      </c>
      <c r="C160">
        <v>4</v>
      </c>
      <c r="D160">
        <v>460</v>
      </c>
      <c r="E160">
        <v>335</v>
      </c>
      <c r="F160">
        <v>190</v>
      </c>
      <c r="G160">
        <v>85</v>
      </c>
      <c r="H160">
        <v>1070</v>
      </c>
      <c r="I160">
        <v>2</v>
      </c>
      <c r="J160" t="s">
        <v>1320</v>
      </c>
      <c r="K160" t="s">
        <v>1320</v>
      </c>
      <c r="L160">
        <v>8</v>
      </c>
      <c r="M160" s="15">
        <v>4.8263888888888891E-2</v>
      </c>
      <c r="R160" s="17">
        <f>SUM($H$157:H160)/L160</f>
        <v>382.5</v>
      </c>
      <c r="S160" s="17">
        <f t="shared" si="2"/>
        <v>1070</v>
      </c>
    </row>
    <row r="161" spans="2:19" x14ac:dyDescent="0.25">
      <c r="B161" t="s">
        <v>1365</v>
      </c>
      <c r="C161">
        <v>5</v>
      </c>
      <c r="D161">
        <v>590</v>
      </c>
      <c r="E161">
        <v>430</v>
      </c>
      <c r="F161">
        <v>240</v>
      </c>
      <c r="G161">
        <v>105</v>
      </c>
      <c r="H161">
        <v>1365</v>
      </c>
      <c r="I161">
        <v>2</v>
      </c>
      <c r="J161" t="s">
        <v>1320</v>
      </c>
      <c r="K161" t="s">
        <v>1320</v>
      </c>
      <c r="L161">
        <v>10</v>
      </c>
      <c r="M161" s="15">
        <v>5.949074074074074E-2</v>
      </c>
      <c r="R161" s="17">
        <f>SUM($H$157:H161)/L161</f>
        <v>442.5</v>
      </c>
      <c r="S161" s="17">
        <f t="shared" si="2"/>
        <v>682.5</v>
      </c>
    </row>
    <row r="162" spans="2:19" x14ac:dyDescent="0.25">
      <c r="B162" t="s">
        <v>1365</v>
      </c>
      <c r="C162">
        <v>6</v>
      </c>
      <c r="D162">
        <v>755</v>
      </c>
      <c r="E162">
        <v>550</v>
      </c>
      <c r="F162">
        <v>310</v>
      </c>
      <c r="G162">
        <v>135</v>
      </c>
      <c r="H162">
        <v>1750</v>
      </c>
      <c r="I162">
        <v>3</v>
      </c>
      <c r="J162" t="s">
        <v>1320</v>
      </c>
      <c r="K162" t="s">
        <v>1320</v>
      </c>
      <c r="L162">
        <v>12</v>
      </c>
      <c r="M162" s="15">
        <v>7.2453703703703701E-2</v>
      </c>
      <c r="R162" s="17">
        <f>SUM($H$157:H162)/L162</f>
        <v>514.58333333333337</v>
      </c>
      <c r="S162" s="17">
        <f t="shared" si="2"/>
        <v>875</v>
      </c>
    </row>
    <row r="163" spans="2:19" x14ac:dyDescent="0.25">
      <c r="B163" t="s">
        <v>1365</v>
      </c>
      <c r="C163">
        <v>7</v>
      </c>
      <c r="D163">
        <v>970</v>
      </c>
      <c r="E163">
        <v>705</v>
      </c>
      <c r="F163">
        <v>395</v>
      </c>
      <c r="G163">
        <v>175</v>
      </c>
      <c r="H163">
        <v>2245</v>
      </c>
      <c r="I163">
        <v>3</v>
      </c>
      <c r="J163" t="s">
        <v>1321</v>
      </c>
      <c r="K163" t="s">
        <v>1320</v>
      </c>
      <c r="L163">
        <v>14</v>
      </c>
      <c r="M163" s="15">
        <v>8.7615740740740744E-2</v>
      </c>
      <c r="R163" s="17">
        <f>SUM($H$157:H163)/L163</f>
        <v>601.42857142857144</v>
      </c>
      <c r="S163" s="17">
        <f t="shared" si="2"/>
        <v>1122.5</v>
      </c>
    </row>
    <row r="164" spans="2:19" x14ac:dyDescent="0.25">
      <c r="B164" t="s">
        <v>1365</v>
      </c>
      <c r="C164">
        <v>8</v>
      </c>
      <c r="D164">
        <v>1240</v>
      </c>
      <c r="E164">
        <v>900</v>
      </c>
      <c r="F164">
        <v>505</v>
      </c>
      <c r="G164">
        <v>225</v>
      </c>
      <c r="H164">
        <v>2870</v>
      </c>
      <c r="I164">
        <v>3</v>
      </c>
      <c r="J164" t="s">
        <v>1322</v>
      </c>
      <c r="K164" t="s">
        <v>1320</v>
      </c>
      <c r="L164">
        <v>17</v>
      </c>
      <c r="M164" s="15">
        <v>0.1050925925925926</v>
      </c>
      <c r="R164" s="17">
        <f>SUM($H$157:H164)/L164</f>
        <v>664.11764705882354</v>
      </c>
      <c r="S164" s="17">
        <f t="shared" si="2"/>
        <v>956.66666666666663</v>
      </c>
    </row>
    <row r="165" spans="2:19" x14ac:dyDescent="0.25">
      <c r="B165" t="s">
        <v>1365</v>
      </c>
      <c r="C165">
        <v>9</v>
      </c>
      <c r="D165">
        <v>1585</v>
      </c>
      <c r="E165">
        <v>1155</v>
      </c>
      <c r="F165">
        <v>650</v>
      </c>
      <c r="G165">
        <v>290</v>
      </c>
      <c r="H165">
        <v>3680</v>
      </c>
      <c r="I165">
        <v>3</v>
      </c>
      <c r="J165" t="s">
        <v>1322</v>
      </c>
      <c r="K165" t="s">
        <v>1320</v>
      </c>
      <c r="L165">
        <v>21</v>
      </c>
      <c r="M165" s="15">
        <v>0.12534722222222219</v>
      </c>
      <c r="R165" s="17">
        <f>SUM($H$157:H165)/L165</f>
        <v>712.85714285714289</v>
      </c>
      <c r="S165" s="17">
        <f t="shared" si="2"/>
        <v>920</v>
      </c>
    </row>
    <row r="166" spans="2:19" x14ac:dyDescent="0.25">
      <c r="B166" t="s">
        <v>1365</v>
      </c>
      <c r="C166">
        <v>10</v>
      </c>
      <c r="D166">
        <v>2030</v>
      </c>
      <c r="E166">
        <v>1475</v>
      </c>
      <c r="F166">
        <v>830</v>
      </c>
      <c r="G166">
        <v>370</v>
      </c>
      <c r="H166">
        <v>4705</v>
      </c>
      <c r="I166">
        <v>3</v>
      </c>
      <c r="J166" t="s">
        <v>1323</v>
      </c>
      <c r="K166" t="s">
        <v>1320</v>
      </c>
      <c r="L166">
        <v>25</v>
      </c>
      <c r="M166" s="15">
        <v>0.14884259259259261</v>
      </c>
      <c r="R166" s="17">
        <f>SUM($H$157:H166)/L166</f>
        <v>787</v>
      </c>
      <c r="S166" s="17">
        <f t="shared" si="2"/>
        <v>1176.25</v>
      </c>
    </row>
    <row r="167" spans="2:19" x14ac:dyDescent="0.25">
      <c r="B167" t="s">
        <v>1365</v>
      </c>
      <c r="C167">
        <v>11</v>
      </c>
      <c r="D167">
        <v>2595</v>
      </c>
      <c r="E167">
        <v>1890</v>
      </c>
      <c r="F167">
        <v>1065</v>
      </c>
      <c r="G167">
        <v>470</v>
      </c>
      <c r="H167">
        <v>6020</v>
      </c>
      <c r="I167">
        <v>3</v>
      </c>
      <c r="J167" t="s">
        <v>1324</v>
      </c>
      <c r="K167" t="s">
        <v>1320</v>
      </c>
      <c r="L167">
        <v>30</v>
      </c>
      <c r="M167" s="15">
        <v>0.1761574074074074</v>
      </c>
      <c r="R167" s="17">
        <f>SUM($H$157:H167)/L167</f>
        <v>856.5</v>
      </c>
      <c r="S167" s="17">
        <f t="shared" si="2"/>
        <v>1204</v>
      </c>
    </row>
    <row r="168" spans="2:19" x14ac:dyDescent="0.25">
      <c r="B168" t="s">
        <v>1365</v>
      </c>
      <c r="C168">
        <v>12</v>
      </c>
      <c r="D168">
        <v>3325</v>
      </c>
      <c r="E168">
        <v>2420</v>
      </c>
      <c r="F168">
        <v>1360</v>
      </c>
      <c r="G168">
        <v>605</v>
      </c>
      <c r="H168">
        <v>7710</v>
      </c>
      <c r="I168">
        <v>3</v>
      </c>
      <c r="J168" t="s">
        <v>1325</v>
      </c>
      <c r="K168" t="s">
        <v>1320</v>
      </c>
      <c r="L168">
        <v>36</v>
      </c>
      <c r="M168" s="15">
        <v>0.20775462962962959</v>
      </c>
      <c r="R168" s="17">
        <f>SUM($H$157:H168)/L168</f>
        <v>927.91666666666663</v>
      </c>
      <c r="S168" s="17">
        <f t="shared" si="2"/>
        <v>1285</v>
      </c>
    </row>
    <row r="169" spans="2:19" x14ac:dyDescent="0.25">
      <c r="B169" t="s">
        <v>1365</v>
      </c>
      <c r="C169">
        <v>13</v>
      </c>
      <c r="D169">
        <v>4255</v>
      </c>
      <c r="E169">
        <v>3095</v>
      </c>
      <c r="F169">
        <v>1740</v>
      </c>
      <c r="G169">
        <v>775</v>
      </c>
      <c r="H169">
        <v>9865</v>
      </c>
      <c r="I169">
        <v>3</v>
      </c>
      <c r="J169" t="s">
        <v>1326</v>
      </c>
      <c r="K169" t="s">
        <v>1320</v>
      </c>
      <c r="L169">
        <v>43</v>
      </c>
      <c r="M169" s="15">
        <v>0.24456018518518521</v>
      </c>
      <c r="R169" s="17">
        <f>SUM($H$157:H169)/L169</f>
        <v>1006.2790697674419</v>
      </c>
      <c r="S169" s="17">
        <f t="shared" si="2"/>
        <v>1409.2857142857142</v>
      </c>
    </row>
    <row r="170" spans="2:19" x14ac:dyDescent="0.25">
      <c r="B170" t="s">
        <v>1365</v>
      </c>
      <c r="C170">
        <v>14</v>
      </c>
      <c r="D170">
        <v>5445</v>
      </c>
      <c r="E170">
        <v>3960</v>
      </c>
      <c r="F170">
        <v>2230</v>
      </c>
      <c r="G170">
        <v>990</v>
      </c>
      <c r="H170">
        <v>12625</v>
      </c>
      <c r="I170">
        <v>3</v>
      </c>
      <c r="J170" t="s">
        <v>1327</v>
      </c>
      <c r="K170" t="s">
        <v>1321</v>
      </c>
      <c r="L170">
        <v>51</v>
      </c>
      <c r="M170" s="15">
        <v>0.28715277777777781</v>
      </c>
      <c r="R170" s="17">
        <f>SUM($H$157:H170)/L170</f>
        <v>1095.9803921568628</v>
      </c>
      <c r="S170" s="17">
        <f t="shared" si="2"/>
        <v>1578.125</v>
      </c>
    </row>
    <row r="171" spans="2:19" x14ac:dyDescent="0.25">
      <c r="B171" t="s">
        <v>1365</v>
      </c>
      <c r="C171">
        <v>15</v>
      </c>
      <c r="D171">
        <v>6970</v>
      </c>
      <c r="E171">
        <v>5070</v>
      </c>
      <c r="F171">
        <v>2850</v>
      </c>
      <c r="G171">
        <v>1270</v>
      </c>
      <c r="H171">
        <v>16160</v>
      </c>
      <c r="I171">
        <v>3</v>
      </c>
      <c r="J171" t="s">
        <v>1328</v>
      </c>
      <c r="K171" t="s">
        <v>1322</v>
      </c>
      <c r="L171">
        <v>62</v>
      </c>
      <c r="M171" s="15">
        <v>0.33657407407407408</v>
      </c>
      <c r="R171" s="17">
        <f>SUM($H$157:H171)/L171</f>
        <v>1162.1774193548388</v>
      </c>
      <c r="S171" s="17">
        <f t="shared" si="2"/>
        <v>1469.090909090909</v>
      </c>
    </row>
    <row r="172" spans="2:19" x14ac:dyDescent="0.25">
      <c r="B172" t="s">
        <v>1365</v>
      </c>
      <c r="C172">
        <v>16</v>
      </c>
      <c r="D172">
        <v>8925</v>
      </c>
      <c r="E172">
        <v>6490</v>
      </c>
      <c r="F172">
        <v>3650</v>
      </c>
      <c r="G172">
        <v>1625</v>
      </c>
      <c r="H172">
        <v>20690</v>
      </c>
      <c r="I172">
        <v>4</v>
      </c>
      <c r="J172" t="s">
        <v>1330</v>
      </c>
      <c r="K172" t="s">
        <v>1322</v>
      </c>
      <c r="L172">
        <v>74</v>
      </c>
      <c r="M172" s="15">
        <v>0.39386574074074082</v>
      </c>
      <c r="R172" s="17">
        <f>SUM($H$157:H172)/L172</f>
        <v>1253.3108108108108</v>
      </c>
      <c r="S172" s="17">
        <f t="shared" si="2"/>
        <v>1724.1666666666667</v>
      </c>
    </row>
    <row r="173" spans="2:19" x14ac:dyDescent="0.25">
      <c r="B173" t="s">
        <v>1365</v>
      </c>
      <c r="C173">
        <v>17</v>
      </c>
      <c r="D173">
        <v>11425</v>
      </c>
      <c r="E173">
        <v>8310</v>
      </c>
      <c r="F173">
        <v>4675</v>
      </c>
      <c r="G173">
        <v>2075</v>
      </c>
      <c r="H173">
        <v>26485</v>
      </c>
      <c r="I173">
        <v>4</v>
      </c>
      <c r="J173" t="s">
        <v>1335</v>
      </c>
      <c r="K173" t="s">
        <v>1323</v>
      </c>
      <c r="L173">
        <v>89</v>
      </c>
      <c r="M173" s="15">
        <v>0.46030092592592592</v>
      </c>
      <c r="R173" s="17">
        <f>SUM($H$157:H173)/L173</f>
        <v>1339.6629213483145</v>
      </c>
      <c r="S173" s="17">
        <f t="shared" si="2"/>
        <v>1765.6666666666667</v>
      </c>
    </row>
    <row r="174" spans="2:19" x14ac:dyDescent="0.25">
      <c r="B174" t="s">
        <v>1365</v>
      </c>
      <c r="C174">
        <v>18</v>
      </c>
      <c r="D174">
        <v>14620</v>
      </c>
      <c r="E174">
        <v>10635</v>
      </c>
      <c r="F174">
        <v>5980</v>
      </c>
      <c r="G174">
        <v>2660</v>
      </c>
      <c r="H174">
        <v>33895</v>
      </c>
      <c r="I174">
        <v>4</v>
      </c>
      <c r="J174" t="s">
        <v>1332</v>
      </c>
      <c r="K174" t="s">
        <v>1324</v>
      </c>
      <c r="L174">
        <v>106</v>
      </c>
      <c r="M174" s="15">
        <v>0.53749999999999998</v>
      </c>
      <c r="R174" s="17">
        <f>SUM($H$157:H174)/L174</f>
        <v>1444.5754716981132</v>
      </c>
      <c r="S174" s="17">
        <f t="shared" si="2"/>
        <v>1993.8235294117646</v>
      </c>
    </row>
    <row r="175" spans="2:19" x14ac:dyDescent="0.25">
      <c r="B175" t="s">
        <v>1365</v>
      </c>
      <c r="C175">
        <v>19</v>
      </c>
      <c r="D175">
        <v>18715</v>
      </c>
      <c r="E175">
        <v>13610</v>
      </c>
      <c r="F175">
        <v>7655</v>
      </c>
      <c r="G175">
        <v>3405</v>
      </c>
      <c r="H175">
        <v>43385</v>
      </c>
      <c r="I175">
        <v>4</v>
      </c>
      <c r="J175" t="s">
        <v>1333</v>
      </c>
      <c r="K175" t="s">
        <v>1325</v>
      </c>
      <c r="L175">
        <v>128</v>
      </c>
      <c r="M175" s="15">
        <v>0.6269675925925926</v>
      </c>
      <c r="R175" s="17">
        <f>SUM($H$157:H175)/L175</f>
        <v>1535.234375</v>
      </c>
      <c r="S175" s="17">
        <f t="shared" si="2"/>
        <v>1972.0454545454545</v>
      </c>
    </row>
    <row r="176" spans="2:19" x14ac:dyDescent="0.25">
      <c r="B176" t="s">
        <v>1365</v>
      </c>
      <c r="C176">
        <v>20</v>
      </c>
      <c r="D176">
        <v>23955</v>
      </c>
      <c r="E176">
        <v>17420</v>
      </c>
      <c r="F176">
        <v>9800</v>
      </c>
      <c r="G176">
        <v>4355</v>
      </c>
      <c r="H176">
        <v>55530</v>
      </c>
      <c r="I176">
        <v>4</v>
      </c>
      <c r="J176" t="s">
        <v>1351</v>
      </c>
      <c r="K176" t="s">
        <v>1326</v>
      </c>
      <c r="L176">
        <v>153</v>
      </c>
      <c r="M176" s="15">
        <v>0.73067129629629635</v>
      </c>
      <c r="R176" s="17">
        <f>SUM($H$157:H176)/L176</f>
        <v>1647.3202614379086</v>
      </c>
      <c r="S176" s="17">
        <f t="shared" si="2"/>
        <v>2221.1999999999998</v>
      </c>
    </row>
    <row r="177" spans="2:19" x14ac:dyDescent="0.25">
      <c r="B177" t="s">
        <v>1366</v>
      </c>
      <c r="C177">
        <v>1</v>
      </c>
      <c r="D177">
        <v>260</v>
      </c>
      <c r="E177">
        <v>140</v>
      </c>
      <c r="F177">
        <v>220</v>
      </c>
      <c r="G177">
        <v>100</v>
      </c>
      <c r="H177">
        <v>720</v>
      </c>
      <c r="I177">
        <v>5</v>
      </c>
      <c r="J177" t="s">
        <v>1320</v>
      </c>
      <c r="K177" t="s">
        <v>1320</v>
      </c>
      <c r="L177">
        <v>2</v>
      </c>
      <c r="M177" s="15">
        <v>2.5462962962962962E-2</v>
      </c>
      <c r="N177" t="s">
        <v>1367</v>
      </c>
      <c r="R177" s="17">
        <f>SUM($H$177:H177)/L177</f>
        <v>360</v>
      </c>
      <c r="S177" s="17">
        <f t="shared" si="2"/>
        <v>360</v>
      </c>
    </row>
    <row r="178" spans="2:19" x14ac:dyDescent="0.25">
      <c r="B178" t="s">
        <v>1366</v>
      </c>
      <c r="C178">
        <v>2</v>
      </c>
      <c r="D178">
        <v>335</v>
      </c>
      <c r="E178">
        <v>180</v>
      </c>
      <c r="F178">
        <v>280</v>
      </c>
      <c r="G178">
        <v>130</v>
      </c>
      <c r="H178">
        <v>925</v>
      </c>
      <c r="I178">
        <v>3</v>
      </c>
      <c r="J178" t="s">
        <v>1320</v>
      </c>
      <c r="K178" t="s">
        <v>1320</v>
      </c>
      <c r="L178">
        <v>3</v>
      </c>
      <c r="M178" s="15">
        <v>3.2986111111111112E-2</v>
      </c>
      <c r="N178" t="s">
        <v>1368</v>
      </c>
      <c r="R178" s="17">
        <f>SUM($H$177:H178)/L178</f>
        <v>548.33333333333337</v>
      </c>
      <c r="S178" s="17">
        <f t="shared" si="2"/>
        <v>925</v>
      </c>
    </row>
    <row r="179" spans="2:19" x14ac:dyDescent="0.25">
      <c r="B179" t="s">
        <v>1366</v>
      </c>
      <c r="C179">
        <v>3</v>
      </c>
      <c r="D179">
        <v>425</v>
      </c>
      <c r="E179">
        <v>230</v>
      </c>
      <c r="F179">
        <v>360</v>
      </c>
      <c r="G179">
        <v>165</v>
      </c>
      <c r="H179">
        <v>1180</v>
      </c>
      <c r="I179">
        <v>3</v>
      </c>
      <c r="J179" t="s">
        <v>1320</v>
      </c>
      <c r="K179" t="s">
        <v>1320</v>
      </c>
      <c r="L179">
        <v>3</v>
      </c>
      <c r="M179" s="15">
        <v>4.1782407407407407E-2</v>
      </c>
      <c r="N179" t="s">
        <v>1369</v>
      </c>
      <c r="R179" s="17">
        <f>SUM($H$177:H179)/L179</f>
        <v>941.66666666666663</v>
      </c>
      <c r="S179" s="17">
        <f t="shared" si="2"/>
        <v>0</v>
      </c>
    </row>
    <row r="180" spans="2:19" x14ac:dyDescent="0.25">
      <c r="B180" t="s">
        <v>1366</v>
      </c>
      <c r="C180">
        <v>4</v>
      </c>
      <c r="D180">
        <v>545</v>
      </c>
      <c r="E180">
        <v>295</v>
      </c>
      <c r="F180">
        <v>460</v>
      </c>
      <c r="G180">
        <v>210</v>
      </c>
      <c r="H180">
        <v>1510</v>
      </c>
      <c r="I180">
        <v>3</v>
      </c>
      <c r="J180" t="s">
        <v>1320</v>
      </c>
      <c r="K180" t="s">
        <v>1320</v>
      </c>
      <c r="L180">
        <v>4</v>
      </c>
      <c r="M180" s="15">
        <v>5.1967592592592593E-2</v>
      </c>
      <c r="N180" t="s">
        <v>1370</v>
      </c>
      <c r="R180" s="17">
        <f>SUM($H$177:H180)/L180</f>
        <v>1083.75</v>
      </c>
      <c r="S180" s="17">
        <f t="shared" si="2"/>
        <v>2690</v>
      </c>
    </row>
    <row r="181" spans="2:19" x14ac:dyDescent="0.25">
      <c r="B181" t="s">
        <v>1366</v>
      </c>
      <c r="C181">
        <v>5</v>
      </c>
      <c r="D181">
        <v>700</v>
      </c>
      <c r="E181">
        <v>375</v>
      </c>
      <c r="F181">
        <v>590</v>
      </c>
      <c r="G181">
        <v>270</v>
      </c>
      <c r="H181">
        <v>1935</v>
      </c>
      <c r="I181">
        <v>3</v>
      </c>
      <c r="J181" t="s">
        <v>1320</v>
      </c>
      <c r="K181" t="s">
        <v>1320</v>
      </c>
      <c r="L181">
        <v>5</v>
      </c>
      <c r="M181" s="15">
        <v>6.3657407407407413E-2</v>
      </c>
      <c r="N181" t="s">
        <v>1371</v>
      </c>
      <c r="R181" s="17">
        <f>SUM($H$177:H181)/L181</f>
        <v>1254</v>
      </c>
      <c r="S181" s="17">
        <f t="shared" si="2"/>
        <v>1935</v>
      </c>
    </row>
    <row r="182" spans="2:19" x14ac:dyDescent="0.25">
      <c r="B182" t="s">
        <v>1366</v>
      </c>
      <c r="C182">
        <v>6</v>
      </c>
      <c r="D182">
        <v>895</v>
      </c>
      <c r="E182">
        <v>480</v>
      </c>
      <c r="F182">
        <v>755</v>
      </c>
      <c r="G182">
        <v>345</v>
      </c>
      <c r="H182">
        <v>2475</v>
      </c>
      <c r="I182">
        <v>3</v>
      </c>
      <c r="J182" t="s">
        <v>1321</v>
      </c>
      <c r="K182" t="s">
        <v>1320</v>
      </c>
      <c r="L182">
        <v>6</v>
      </c>
      <c r="M182" s="15">
        <v>7.7314814814814808E-2</v>
      </c>
      <c r="N182" t="s">
        <v>1372</v>
      </c>
      <c r="R182" s="17">
        <f>SUM($H$177:H182)/L182</f>
        <v>1457.5</v>
      </c>
      <c r="S182" s="17">
        <f t="shared" si="2"/>
        <v>2475</v>
      </c>
    </row>
    <row r="183" spans="2:19" x14ac:dyDescent="0.25">
      <c r="B183" t="s">
        <v>1366</v>
      </c>
      <c r="C183">
        <v>7</v>
      </c>
      <c r="D183">
        <v>1145</v>
      </c>
      <c r="E183">
        <v>615</v>
      </c>
      <c r="F183">
        <v>970</v>
      </c>
      <c r="G183">
        <v>440</v>
      </c>
      <c r="H183">
        <v>3170</v>
      </c>
      <c r="I183">
        <v>3</v>
      </c>
      <c r="J183" t="s">
        <v>1321</v>
      </c>
      <c r="K183" t="s">
        <v>1320</v>
      </c>
      <c r="L183">
        <v>7</v>
      </c>
      <c r="M183" s="15">
        <v>9.3171296296296294E-2</v>
      </c>
      <c r="N183" t="s">
        <v>1373</v>
      </c>
      <c r="R183" s="17">
        <f>SUM($H$177:H183)/L183</f>
        <v>1702.1428571428571</v>
      </c>
      <c r="S183" s="17">
        <f t="shared" si="2"/>
        <v>3170</v>
      </c>
    </row>
    <row r="184" spans="2:19" x14ac:dyDescent="0.25">
      <c r="B184" t="s">
        <v>1366</v>
      </c>
      <c r="C184">
        <v>8</v>
      </c>
      <c r="D184">
        <v>1465</v>
      </c>
      <c r="E184">
        <v>790</v>
      </c>
      <c r="F184">
        <v>1240</v>
      </c>
      <c r="G184">
        <v>565</v>
      </c>
      <c r="H184">
        <v>4060</v>
      </c>
      <c r="I184">
        <v>3</v>
      </c>
      <c r="J184" t="s">
        <v>1322</v>
      </c>
      <c r="K184" t="s">
        <v>1320</v>
      </c>
      <c r="L184">
        <v>9</v>
      </c>
      <c r="M184" s="15">
        <v>0.1115740740740741</v>
      </c>
      <c r="N184" t="s">
        <v>1374</v>
      </c>
      <c r="R184" s="17">
        <f>SUM($H$177:H184)/L184</f>
        <v>1775</v>
      </c>
      <c r="S184" s="17">
        <f t="shared" si="2"/>
        <v>2030</v>
      </c>
    </row>
    <row r="185" spans="2:19" x14ac:dyDescent="0.25">
      <c r="B185" t="s">
        <v>1366</v>
      </c>
      <c r="C185">
        <v>9</v>
      </c>
      <c r="D185">
        <v>1875</v>
      </c>
      <c r="E185">
        <v>1010</v>
      </c>
      <c r="F185">
        <v>1585</v>
      </c>
      <c r="G185">
        <v>720</v>
      </c>
      <c r="H185">
        <v>5190</v>
      </c>
      <c r="I185">
        <v>3</v>
      </c>
      <c r="J185" t="s">
        <v>1323</v>
      </c>
      <c r="K185" t="s">
        <v>1320</v>
      </c>
      <c r="L185">
        <v>10</v>
      </c>
      <c r="M185" s="15">
        <v>0.13287037037037039</v>
      </c>
      <c r="N185" t="s">
        <v>1375</v>
      </c>
      <c r="R185" s="17">
        <f>SUM($H$177:H185)/L185</f>
        <v>2116.5</v>
      </c>
      <c r="S185" s="17">
        <f t="shared" si="2"/>
        <v>5190</v>
      </c>
    </row>
    <row r="186" spans="2:19" x14ac:dyDescent="0.25">
      <c r="B186" t="s">
        <v>1366</v>
      </c>
      <c r="C186">
        <v>10</v>
      </c>
      <c r="D186">
        <v>2400</v>
      </c>
      <c r="E186">
        <v>1290</v>
      </c>
      <c r="F186">
        <v>2030</v>
      </c>
      <c r="G186">
        <v>920</v>
      </c>
      <c r="H186">
        <v>6640</v>
      </c>
      <c r="I186">
        <v>3</v>
      </c>
      <c r="J186" t="s">
        <v>1324</v>
      </c>
      <c r="K186" t="s">
        <v>1321</v>
      </c>
      <c r="L186">
        <v>12</v>
      </c>
      <c r="M186" s="15">
        <v>0.15763888888888891</v>
      </c>
      <c r="N186" t="s">
        <v>1376</v>
      </c>
      <c r="R186" s="17">
        <f>SUM($H$177:H186)/L186</f>
        <v>2317.0833333333335</v>
      </c>
      <c r="S186" s="17">
        <f t="shared" si="2"/>
        <v>3320</v>
      </c>
    </row>
    <row r="187" spans="2:19" x14ac:dyDescent="0.25">
      <c r="B187" t="s">
        <v>1366</v>
      </c>
      <c r="C187">
        <v>11</v>
      </c>
      <c r="D187">
        <v>3070</v>
      </c>
      <c r="E187">
        <v>1655</v>
      </c>
      <c r="F187">
        <v>2595</v>
      </c>
      <c r="G187">
        <v>1180</v>
      </c>
      <c r="H187">
        <v>8500</v>
      </c>
      <c r="I187">
        <v>4</v>
      </c>
      <c r="J187" t="s">
        <v>1324</v>
      </c>
      <c r="K187" t="s">
        <v>1321</v>
      </c>
      <c r="L187">
        <v>15</v>
      </c>
      <c r="M187" s="15">
        <v>0.18634259259259259</v>
      </c>
      <c r="N187" t="s">
        <v>1377</v>
      </c>
      <c r="R187" s="17">
        <f>SUM($H$177:H187)/L187</f>
        <v>2420.3333333333335</v>
      </c>
      <c r="S187" s="17">
        <f t="shared" si="2"/>
        <v>2833.3333333333335</v>
      </c>
    </row>
    <row r="188" spans="2:19" x14ac:dyDescent="0.25">
      <c r="B188" t="s">
        <v>1366</v>
      </c>
      <c r="C188">
        <v>12</v>
      </c>
      <c r="D188">
        <v>3930</v>
      </c>
      <c r="E188">
        <v>2115</v>
      </c>
      <c r="F188">
        <v>3325</v>
      </c>
      <c r="G188">
        <v>1510</v>
      </c>
      <c r="H188">
        <v>10880</v>
      </c>
      <c r="I188">
        <v>4</v>
      </c>
      <c r="J188" t="s">
        <v>1325</v>
      </c>
      <c r="K188" t="s">
        <v>1322</v>
      </c>
      <c r="L188">
        <v>18</v>
      </c>
      <c r="M188" s="15">
        <v>0.21967592592592591</v>
      </c>
      <c r="N188" t="s">
        <v>1378</v>
      </c>
      <c r="R188" s="17">
        <f>SUM($H$177:H188)/L188</f>
        <v>2621.3888888888887</v>
      </c>
      <c r="S188" s="17">
        <f t="shared" si="2"/>
        <v>3626.6666666666665</v>
      </c>
    </row>
    <row r="189" spans="2:19" x14ac:dyDescent="0.25">
      <c r="B189" t="s">
        <v>1366</v>
      </c>
      <c r="C189">
        <v>13</v>
      </c>
      <c r="D189">
        <v>5030</v>
      </c>
      <c r="E189">
        <v>2710</v>
      </c>
      <c r="F189">
        <v>4255</v>
      </c>
      <c r="G189">
        <v>1935</v>
      </c>
      <c r="H189">
        <v>13930</v>
      </c>
      <c r="I189">
        <v>4</v>
      </c>
      <c r="J189" t="s">
        <v>1327</v>
      </c>
      <c r="K189" t="s">
        <v>1323</v>
      </c>
      <c r="L189">
        <v>21</v>
      </c>
      <c r="M189" s="15">
        <v>0.25821759259259258</v>
      </c>
      <c r="N189" t="s">
        <v>1379</v>
      </c>
      <c r="R189" s="17">
        <f>SUM($H$177:H189)/L189</f>
        <v>2910.2380952380954</v>
      </c>
      <c r="S189" s="17">
        <f t="shared" si="2"/>
        <v>4643.333333333333</v>
      </c>
    </row>
    <row r="190" spans="2:19" x14ac:dyDescent="0.25">
      <c r="B190" t="s">
        <v>1366</v>
      </c>
      <c r="C190">
        <v>14</v>
      </c>
      <c r="D190">
        <v>6435</v>
      </c>
      <c r="E190">
        <v>3465</v>
      </c>
      <c r="F190">
        <v>5445</v>
      </c>
      <c r="G190">
        <v>2475</v>
      </c>
      <c r="H190">
        <v>17820</v>
      </c>
      <c r="I190">
        <v>4</v>
      </c>
      <c r="J190" t="s">
        <v>1328</v>
      </c>
      <c r="K190" t="s">
        <v>1324</v>
      </c>
      <c r="L190">
        <v>26</v>
      </c>
      <c r="M190" s="15">
        <v>0.30300925925925931</v>
      </c>
      <c r="N190" t="s">
        <v>1380</v>
      </c>
      <c r="R190" s="17">
        <f>SUM($H$177:H190)/L190</f>
        <v>3035.9615384615386</v>
      </c>
      <c r="S190" s="17">
        <f t="shared" si="2"/>
        <v>3564</v>
      </c>
    </row>
    <row r="191" spans="2:19" x14ac:dyDescent="0.25">
      <c r="B191" t="s">
        <v>1366</v>
      </c>
      <c r="C191">
        <v>15</v>
      </c>
      <c r="D191">
        <v>8240</v>
      </c>
      <c r="E191">
        <v>4435</v>
      </c>
      <c r="F191">
        <v>6970</v>
      </c>
      <c r="G191">
        <v>3170</v>
      </c>
      <c r="H191">
        <v>22815</v>
      </c>
      <c r="I191">
        <v>4</v>
      </c>
      <c r="J191" t="s">
        <v>1330</v>
      </c>
      <c r="K191" t="s">
        <v>1325</v>
      </c>
      <c r="L191">
        <v>31</v>
      </c>
      <c r="M191" s="15">
        <v>0.35497685185185179</v>
      </c>
      <c r="N191" t="s">
        <v>1381</v>
      </c>
      <c r="R191" s="17">
        <f>SUM($H$177:H191)/L191</f>
        <v>3282.2580645161293</v>
      </c>
      <c r="S191" s="17">
        <f t="shared" si="2"/>
        <v>4563</v>
      </c>
    </row>
    <row r="192" spans="2:19" x14ac:dyDescent="0.25">
      <c r="B192" t="s">
        <v>1366</v>
      </c>
      <c r="C192">
        <v>16</v>
      </c>
      <c r="D192">
        <v>10545</v>
      </c>
      <c r="E192">
        <v>5680</v>
      </c>
      <c r="F192">
        <v>8925</v>
      </c>
      <c r="G192">
        <v>4055</v>
      </c>
      <c r="H192">
        <v>29205</v>
      </c>
      <c r="I192">
        <v>4</v>
      </c>
      <c r="J192" t="s">
        <v>1335</v>
      </c>
      <c r="K192" t="s">
        <v>1326</v>
      </c>
      <c r="L192">
        <v>37</v>
      </c>
      <c r="M192" s="15">
        <v>0.4152777777777778</v>
      </c>
      <c r="N192" t="s">
        <v>1382</v>
      </c>
      <c r="R192" s="17">
        <f>SUM($H$177:H192)/L192</f>
        <v>3539.3243243243242</v>
      </c>
      <c r="S192" s="17">
        <f t="shared" si="2"/>
        <v>4867.5</v>
      </c>
    </row>
    <row r="193" spans="2:19" x14ac:dyDescent="0.25">
      <c r="B193" t="s">
        <v>1366</v>
      </c>
      <c r="C193">
        <v>17</v>
      </c>
      <c r="D193">
        <v>13500</v>
      </c>
      <c r="E193">
        <v>7270</v>
      </c>
      <c r="F193">
        <v>11425</v>
      </c>
      <c r="G193">
        <v>5190</v>
      </c>
      <c r="H193">
        <v>37385</v>
      </c>
      <c r="I193">
        <v>4</v>
      </c>
      <c r="J193" t="s">
        <v>1331</v>
      </c>
      <c r="K193" t="s">
        <v>1327</v>
      </c>
      <c r="L193">
        <v>44</v>
      </c>
      <c r="M193" s="15">
        <v>0.48518518518518522</v>
      </c>
      <c r="N193" t="s">
        <v>1383</v>
      </c>
      <c r="R193" s="17">
        <f>SUM($H$177:H193)/L193</f>
        <v>3825.909090909091</v>
      </c>
      <c r="S193" s="17">
        <f t="shared" si="2"/>
        <v>5340.7142857142853</v>
      </c>
    </row>
    <row r="194" spans="2:19" x14ac:dyDescent="0.25">
      <c r="B194" t="s">
        <v>1366</v>
      </c>
      <c r="C194">
        <v>18</v>
      </c>
      <c r="D194">
        <v>17280</v>
      </c>
      <c r="E194">
        <v>9305</v>
      </c>
      <c r="F194">
        <v>14620</v>
      </c>
      <c r="G194">
        <v>6645</v>
      </c>
      <c r="H194">
        <v>47850</v>
      </c>
      <c r="I194">
        <v>4</v>
      </c>
      <c r="J194" t="s">
        <v>1332</v>
      </c>
      <c r="K194" t="s">
        <v>1328</v>
      </c>
      <c r="L194">
        <v>53</v>
      </c>
      <c r="M194" s="15">
        <v>0.56631944444444449</v>
      </c>
      <c r="N194" t="s">
        <v>1384</v>
      </c>
      <c r="R194" s="17">
        <f>SUM($H$177:H194)/L194</f>
        <v>4079.0566037735848</v>
      </c>
      <c r="S194" s="17">
        <f t="shared" si="2"/>
        <v>5316.666666666667</v>
      </c>
    </row>
    <row r="195" spans="2:19" x14ac:dyDescent="0.25">
      <c r="B195" t="s">
        <v>1366</v>
      </c>
      <c r="C195">
        <v>19</v>
      </c>
      <c r="D195">
        <v>22120</v>
      </c>
      <c r="E195">
        <v>11910</v>
      </c>
      <c r="F195">
        <v>18715</v>
      </c>
      <c r="G195">
        <v>8505</v>
      </c>
      <c r="H195">
        <v>61250</v>
      </c>
      <c r="I195">
        <v>4</v>
      </c>
      <c r="J195" t="s">
        <v>1351</v>
      </c>
      <c r="K195" t="s">
        <v>1330</v>
      </c>
      <c r="L195">
        <v>64</v>
      </c>
      <c r="M195" s="15">
        <v>0.66041666666666665</v>
      </c>
      <c r="N195" t="s">
        <v>1385</v>
      </c>
      <c r="R195" s="17">
        <f>SUM($H$177:H195)/L195</f>
        <v>4335</v>
      </c>
      <c r="S195" s="17">
        <f t="shared" si="2"/>
        <v>5568.181818181818</v>
      </c>
    </row>
    <row r="196" spans="2:19" x14ac:dyDescent="0.25">
      <c r="B196" t="s">
        <v>1366</v>
      </c>
      <c r="C196">
        <v>20</v>
      </c>
      <c r="D196">
        <v>28310</v>
      </c>
      <c r="E196">
        <v>15245</v>
      </c>
      <c r="F196">
        <v>23955</v>
      </c>
      <c r="G196">
        <v>10890</v>
      </c>
      <c r="H196">
        <v>78400</v>
      </c>
      <c r="I196">
        <v>4</v>
      </c>
      <c r="J196" t="s">
        <v>1338</v>
      </c>
      <c r="K196" t="s">
        <v>1335</v>
      </c>
      <c r="L196">
        <v>77</v>
      </c>
      <c r="M196" s="15">
        <v>0.76956018518518521</v>
      </c>
      <c r="N196" t="s">
        <v>1386</v>
      </c>
      <c r="R196" s="17">
        <f>SUM($H$177:H196)/L196</f>
        <v>4621.2987012987014</v>
      </c>
      <c r="S196" s="17">
        <f t="shared" si="2"/>
        <v>6030.7692307692305</v>
      </c>
    </row>
    <row r="197" spans="2:19" x14ac:dyDescent="0.25">
      <c r="B197" t="s">
        <v>1387</v>
      </c>
      <c r="C197">
        <v>1</v>
      </c>
      <c r="D197">
        <v>210</v>
      </c>
      <c r="E197">
        <v>140</v>
      </c>
      <c r="F197">
        <v>260</v>
      </c>
      <c r="G197">
        <v>120</v>
      </c>
      <c r="H197">
        <v>730</v>
      </c>
      <c r="I197">
        <v>4</v>
      </c>
      <c r="J197" t="s">
        <v>1320</v>
      </c>
      <c r="K197" t="s">
        <v>1320</v>
      </c>
      <c r="L197">
        <v>1</v>
      </c>
      <c r="M197" s="15">
        <v>2.314814814814815E-2</v>
      </c>
      <c r="N197" t="s">
        <v>1367</v>
      </c>
      <c r="R197" s="17">
        <f>SUM($H$197:H197)/L197</f>
        <v>730</v>
      </c>
      <c r="S197" s="17">
        <f t="shared" ref="S197:S260" si="3">IF(AND(S196=0,S195=0),(H197+H196+H195)/(L197-L196),IFERROR(IF(S196=0,(H197+H196)/(L197-L196),IF(S196=0,SUMIFS(H:H,B:B,B197,L:L,L197),IF(L197&lt;L196,H197/L197,IF(L197&gt;L196,H197/(L197-L196),0)))),0))</f>
        <v>730</v>
      </c>
    </row>
    <row r="198" spans="2:19" x14ac:dyDescent="0.25">
      <c r="B198" t="s">
        <v>1387</v>
      </c>
      <c r="C198">
        <v>2</v>
      </c>
      <c r="D198">
        <v>270</v>
      </c>
      <c r="E198">
        <v>180</v>
      </c>
      <c r="F198">
        <v>335</v>
      </c>
      <c r="G198">
        <v>155</v>
      </c>
      <c r="H198">
        <v>940</v>
      </c>
      <c r="I198">
        <v>2</v>
      </c>
      <c r="J198" t="s">
        <v>1320</v>
      </c>
      <c r="K198" t="s">
        <v>1320</v>
      </c>
      <c r="L198">
        <v>1</v>
      </c>
      <c r="M198" s="15">
        <v>3.0324074074074069E-2</v>
      </c>
      <c r="N198" t="s">
        <v>1368</v>
      </c>
      <c r="R198" s="17">
        <f>SUM($H$197:H198)/L198</f>
        <v>1670</v>
      </c>
      <c r="S198" s="17">
        <f t="shared" si="3"/>
        <v>0</v>
      </c>
    </row>
    <row r="199" spans="2:19" x14ac:dyDescent="0.25">
      <c r="B199" t="s">
        <v>1387</v>
      </c>
      <c r="C199">
        <v>3</v>
      </c>
      <c r="D199">
        <v>345</v>
      </c>
      <c r="E199">
        <v>230</v>
      </c>
      <c r="F199">
        <v>425</v>
      </c>
      <c r="G199">
        <v>195</v>
      </c>
      <c r="H199">
        <v>1195</v>
      </c>
      <c r="I199">
        <v>2</v>
      </c>
      <c r="J199" t="s">
        <v>1320</v>
      </c>
      <c r="K199" t="s">
        <v>1320</v>
      </c>
      <c r="L199">
        <v>2</v>
      </c>
      <c r="M199" s="15">
        <v>3.8657407407407397E-2</v>
      </c>
      <c r="N199" t="s">
        <v>1369</v>
      </c>
      <c r="R199" s="17">
        <f>SUM($H$197:H199)/L199</f>
        <v>1432.5</v>
      </c>
      <c r="S199" s="17">
        <f t="shared" si="3"/>
        <v>2135</v>
      </c>
    </row>
    <row r="200" spans="2:19" x14ac:dyDescent="0.25">
      <c r="B200" t="s">
        <v>1387</v>
      </c>
      <c r="C200">
        <v>4</v>
      </c>
      <c r="D200">
        <v>440</v>
      </c>
      <c r="E200">
        <v>295</v>
      </c>
      <c r="F200">
        <v>545</v>
      </c>
      <c r="G200">
        <v>250</v>
      </c>
      <c r="H200">
        <v>1530</v>
      </c>
      <c r="I200">
        <v>2</v>
      </c>
      <c r="J200" t="s">
        <v>1320</v>
      </c>
      <c r="K200" t="s">
        <v>1320</v>
      </c>
      <c r="L200">
        <v>2</v>
      </c>
      <c r="M200" s="15">
        <v>4.8263888888888891E-2</v>
      </c>
      <c r="N200" t="s">
        <v>1370</v>
      </c>
      <c r="R200" s="17">
        <f>SUM($H$197:H200)/L200</f>
        <v>2197.5</v>
      </c>
      <c r="S200" s="17">
        <f t="shared" si="3"/>
        <v>0</v>
      </c>
    </row>
    <row r="201" spans="2:19" x14ac:dyDescent="0.25">
      <c r="B201" t="s">
        <v>1387</v>
      </c>
      <c r="C201">
        <v>5</v>
      </c>
      <c r="D201">
        <v>565</v>
      </c>
      <c r="E201">
        <v>375</v>
      </c>
      <c r="F201">
        <v>700</v>
      </c>
      <c r="G201">
        <v>320</v>
      </c>
      <c r="H201">
        <v>1960</v>
      </c>
      <c r="I201">
        <v>2</v>
      </c>
      <c r="J201" t="s">
        <v>1320</v>
      </c>
      <c r="K201" t="s">
        <v>1320</v>
      </c>
      <c r="L201">
        <v>2</v>
      </c>
      <c r="M201" s="15">
        <v>5.949074074074074E-2</v>
      </c>
      <c r="N201" t="s">
        <v>1371</v>
      </c>
      <c r="R201" s="17">
        <f>SUM($H$197:H201)/L201</f>
        <v>3177.5</v>
      </c>
      <c r="S201" s="17">
        <f t="shared" si="3"/>
        <v>0</v>
      </c>
    </row>
    <row r="202" spans="2:19" x14ac:dyDescent="0.25">
      <c r="B202" t="s">
        <v>1387</v>
      </c>
      <c r="C202">
        <v>6</v>
      </c>
      <c r="D202">
        <v>720</v>
      </c>
      <c r="E202">
        <v>480</v>
      </c>
      <c r="F202">
        <v>895</v>
      </c>
      <c r="G202">
        <v>410</v>
      </c>
      <c r="H202">
        <v>2505</v>
      </c>
      <c r="I202">
        <v>3</v>
      </c>
      <c r="J202" t="s">
        <v>1321</v>
      </c>
      <c r="K202" t="s">
        <v>1320</v>
      </c>
      <c r="L202">
        <v>3</v>
      </c>
      <c r="M202" s="15">
        <v>7.2453703703703701E-2</v>
      </c>
      <c r="N202" t="s">
        <v>1372</v>
      </c>
      <c r="R202" s="17">
        <f>SUM($H$197:H202)/L202</f>
        <v>2953.3333333333335</v>
      </c>
      <c r="S202" s="17">
        <f t="shared" si="3"/>
        <v>5995</v>
      </c>
    </row>
    <row r="203" spans="2:19" x14ac:dyDescent="0.25">
      <c r="B203" t="s">
        <v>1387</v>
      </c>
      <c r="C203">
        <v>7</v>
      </c>
      <c r="D203">
        <v>925</v>
      </c>
      <c r="E203">
        <v>615</v>
      </c>
      <c r="F203">
        <v>1145</v>
      </c>
      <c r="G203">
        <v>530</v>
      </c>
      <c r="H203">
        <v>3215</v>
      </c>
      <c r="I203">
        <v>3</v>
      </c>
      <c r="J203" t="s">
        <v>1321</v>
      </c>
      <c r="K203" t="s">
        <v>1320</v>
      </c>
      <c r="L203">
        <v>4</v>
      </c>
      <c r="M203" s="15">
        <v>8.7615740740740744E-2</v>
      </c>
      <c r="N203" t="s">
        <v>1373</v>
      </c>
      <c r="R203" s="17">
        <f>SUM($H$197:H203)/L203</f>
        <v>3018.75</v>
      </c>
      <c r="S203" s="17">
        <f t="shared" si="3"/>
        <v>3215</v>
      </c>
    </row>
    <row r="204" spans="2:19" x14ac:dyDescent="0.25">
      <c r="B204" t="s">
        <v>1387</v>
      </c>
      <c r="C204">
        <v>8</v>
      </c>
      <c r="D204">
        <v>1180</v>
      </c>
      <c r="E204">
        <v>790</v>
      </c>
      <c r="F204">
        <v>1465</v>
      </c>
      <c r="G204">
        <v>675</v>
      </c>
      <c r="H204">
        <v>4110</v>
      </c>
      <c r="I204">
        <v>3</v>
      </c>
      <c r="J204" t="s">
        <v>1322</v>
      </c>
      <c r="K204" t="s">
        <v>1320</v>
      </c>
      <c r="L204">
        <v>4</v>
      </c>
      <c r="M204" s="15">
        <v>0.1050925925925926</v>
      </c>
      <c r="N204" t="s">
        <v>1374</v>
      </c>
      <c r="R204" s="17">
        <f>SUM($H$197:H204)/L204</f>
        <v>4046.25</v>
      </c>
      <c r="S204" s="17">
        <f t="shared" si="3"/>
        <v>0</v>
      </c>
    </row>
    <row r="205" spans="2:19" x14ac:dyDescent="0.25">
      <c r="B205" t="s">
        <v>1387</v>
      </c>
      <c r="C205">
        <v>9</v>
      </c>
      <c r="D205">
        <v>1515</v>
      </c>
      <c r="E205">
        <v>1010</v>
      </c>
      <c r="F205">
        <v>1875</v>
      </c>
      <c r="G205">
        <v>865</v>
      </c>
      <c r="H205">
        <v>5265</v>
      </c>
      <c r="I205">
        <v>3</v>
      </c>
      <c r="J205" t="s">
        <v>1323</v>
      </c>
      <c r="K205" t="s">
        <v>1321</v>
      </c>
      <c r="L205">
        <v>5</v>
      </c>
      <c r="M205" s="15">
        <v>0.12534722222222219</v>
      </c>
      <c r="N205" t="s">
        <v>1375</v>
      </c>
      <c r="R205" s="17">
        <f>SUM($H$197:H205)/L205</f>
        <v>4290</v>
      </c>
      <c r="S205" s="17">
        <f t="shared" si="3"/>
        <v>9375</v>
      </c>
    </row>
    <row r="206" spans="2:19" x14ac:dyDescent="0.25">
      <c r="B206" t="s">
        <v>1387</v>
      </c>
      <c r="C206">
        <v>10</v>
      </c>
      <c r="D206">
        <v>1935</v>
      </c>
      <c r="E206">
        <v>1290</v>
      </c>
      <c r="F206">
        <v>2400</v>
      </c>
      <c r="G206">
        <v>1105</v>
      </c>
      <c r="H206">
        <v>6730</v>
      </c>
      <c r="I206">
        <v>3</v>
      </c>
      <c r="J206" t="s">
        <v>1324</v>
      </c>
      <c r="K206" t="s">
        <v>1321</v>
      </c>
      <c r="L206">
        <v>6</v>
      </c>
      <c r="M206" s="15">
        <v>0.14884259259259261</v>
      </c>
      <c r="N206" t="s">
        <v>1376</v>
      </c>
      <c r="R206" s="17">
        <f>SUM($H$197:H206)/L206</f>
        <v>4696.666666666667</v>
      </c>
      <c r="S206" s="17">
        <f t="shared" si="3"/>
        <v>6730</v>
      </c>
    </row>
    <row r="207" spans="2:19" x14ac:dyDescent="0.25">
      <c r="B207" t="s">
        <v>1387</v>
      </c>
      <c r="C207">
        <v>11</v>
      </c>
      <c r="D207">
        <v>2480</v>
      </c>
      <c r="E207">
        <v>1655</v>
      </c>
      <c r="F207">
        <v>3070</v>
      </c>
      <c r="G207">
        <v>1415</v>
      </c>
      <c r="H207">
        <v>8620</v>
      </c>
      <c r="I207">
        <v>3</v>
      </c>
      <c r="J207" t="s">
        <v>1324</v>
      </c>
      <c r="K207" t="s">
        <v>1322</v>
      </c>
      <c r="L207">
        <v>7</v>
      </c>
      <c r="M207" s="15">
        <v>0.1761574074074074</v>
      </c>
      <c r="N207" t="s">
        <v>1377</v>
      </c>
      <c r="R207" s="17">
        <f>SUM($H$197:H207)/L207</f>
        <v>5257.1428571428569</v>
      </c>
      <c r="S207" s="17">
        <f t="shared" si="3"/>
        <v>8620</v>
      </c>
    </row>
    <row r="208" spans="2:19" x14ac:dyDescent="0.25">
      <c r="B208" t="s">
        <v>1387</v>
      </c>
      <c r="C208">
        <v>12</v>
      </c>
      <c r="D208">
        <v>3175</v>
      </c>
      <c r="E208">
        <v>2115</v>
      </c>
      <c r="F208">
        <v>3930</v>
      </c>
      <c r="G208">
        <v>1815</v>
      </c>
      <c r="H208">
        <v>11035</v>
      </c>
      <c r="I208">
        <v>3</v>
      </c>
      <c r="J208" t="s">
        <v>1325</v>
      </c>
      <c r="K208" t="s">
        <v>1323</v>
      </c>
      <c r="L208">
        <v>9</v>
      </c>
      <c r="M208" s="15">
        <v>0.20775462962962959</v>
      </c>
      <c r="N208" t="s">
        <v>1378</v>
      </c>
      <c r="R208" s="17">
        <f>SUM($H$197:H208)/L208</f>
        <v>5315</v>
      </c>
      <c r="S208" s="17">
        <f t="shared" si="3"/>
        <v>5517.5</v>
      </c>
    </row>
    <row r="209" spans="2:19" x14ac:dyDescent="0.25">
      <c r="B209" t="s">
        <v>1387</v>
      </c>
      <c r="C209">
        <v>13</v>
      </c>
      <c r="D209">
        <v>4060</v>
      </c>
      <c r="E209">
        <v>2710</v>
      </c>
      <c r="F209">
        <v>5030</v>
      </c>
      <c r="G209">
        <v>2320</v>
      </c>
      <c r="H209">
        <v>14120</v>
      </c>
      <c r="I209">
        <v>3</v>
      </c>
      <c r="J209" t="s">
        <v>1327</v>
      </c>
      <c r="K209" t="s">
        <v>1324</v>
      </c>
      <c r="L209">
        <v>11</v>
      </c>
      <c r="M209" s="15">
        <v>0.24456018518518521</v>
      </c>
      <c r="N209" t="s">
        <v>1379</v>
      </c>
      <c r="R209" s="17">
        <f>SUM($H$197:H209)/L209</f>
        <v>5632.272727272727</v>
      </c>
      <c r="S209" s="17">
        <f t="shared" si="3"/>
        <v>7060</v>
      </c>
    </row>
    <row r="210" spans="2:19" x14ac:dyDescent="0.25">
      <c r="B210" t="s">
        <v>1387</v>
      </c>
      <c r="C210">
        <v>14</v>
      </c>
      <c r="D210">
        <v>5200</v>
      </c>
      <c r="E210">
        <v>3465</v>
      </c>
      <c r="F210">
        <v>6435</v>
      </c>
      <c r="G210">
        <v>2970</v>
      </c>
      <c r="H210">
        <v>18070</v>
      </c>
      <c r="I210">
        <v>3</v>
      </c>
      <c r="J210" t="s">
        <v>1328</v>
      </c>
      <c r="K210" t="s">
        <v>1324</v>
      </c>
      <c r="L210">
        <v>13</v>
      </c>
      <c r="M210" s="15">
        <v>0.28715277777777781</v>
      </c>
      <c r="N210" t="s">
        <v>1380</v>
      </c>
      <c r="R210" s="17">
        <f>SUM($H$197:H210)/L210</f>
        <v>6155.7692307692305</v>
      </c>
      <c r="S210" s="17">
        <f t="shared" si="3"/>
        <v>9035</v>
      </c>
    </row>
    <row r="211" spans="2:19" x14ac:dyDescent="0.25">
      <c r="B211" t="s">
        <v>1387</v>
      </c>
      <c r="C211">
        <v>15</v>
      </c>
      <c r="D211">
        <v>6655</v>
      </c>
      <c r="E211">
        <v>4435</v>
      </c>
      <c r="F211">
        <v>8240</v>
      </c>
      <c r="G211">
        <v>3805</v>
      </c>
      <c r="H211">
        <v>23135</v>
      </c>
      <c r="I211">
        <v>3</v>
      </c>
      <c r="J211" t="s">
        <v>1330</v>
      </c>
      <c r="K211" t="s">
        <v>1325</v>
      </c>
      <c r="L211">
        <v>15</v>
      </c>
      <c r="M211" s="15">
        <v>0.33657407407407408</v>
      </c>
      <c r="N211" t="s">
        <v>1381</v>
      </c>
      <c r="R211" s="17">
        <f>SUM($H$197:H211)/L211</f>
        <v>6877.333333333333</v>
      </c>
      <c r="S211" s="17">
        <f t="shared" si="3"/>
        <v>11567.5</v>
      </c>
    </row>
    <row r="212" spans="2:19" x14ac:dyDescent="0.25">
      <c r="B212" t="s">
        <v>1387</v>
      </c>
      <c r="C212">
        <v>16</v>
      </c>
      <c r="D212">
        <v>8520</v>
      </c>
      <c r="E212">
        <v>5680</v>
      </c>
      <c r="F212">
        <v>10545</v>
      </c>
      <c r="G212">
        <v>4870</v>
      </c>
      <c r="H212">
        <v>29615</v>
      </c>
      <c r="I212">
        <v>4</v>
      </c>
      <c r="J212" t="s">
        <v>1335</v>
      </c>
      <c r="K212" t="s">
        <v>1326</v>
      </c>
      <c r="L212">
        <v>18</v>
      </c>
      <c r="M212" s="15">
        <v>0.39386574074074082</v>
      </c>
      <c r="N212" t="s">
        <v>1382</v>
      </c>
      <c r="R212" s="17">
        <f>SUM($H$197:H212)/L212</f>
        <v>7376.3888888888887</v>
      </c>
      <c r="S212" s="17">
        <f t="shared" si="3"/>
        <v>9871.6666666666661</v>
      </c>
    </row>
    <row r="213" spans="2:19" x14ac:dyDescent="0.25">
      <c r="B213" t="s">
        <v>1387</v>
      </c>
      <c r="C213">
        <v>17</v>
      </c>
      <c r="D213">
        <v>10905</v>
      </c>
      <c r="E213">
        <v>7270</v>
      </c>
      <c r="F213">
        <v>13500</v>
      </c>
      <c r="G213">
        <v>6230</v>
      </c>
      <c r="H213">
        <v>37905</v>
      </c>
      <c r="I213">
        <v>4</v>
      </c>
      <c r="J213" t="s">
        <v>1331</v>
      </c>
      <c r="K213" t="s">
        <v>1327</v>
      </c>
      <c r="L213">
        <v>22</v>
      </c>
      <c r="M213" s="15">
        <v>0.46030092592592592</v>
      </c>
      <c r="N213" t="s">
        <v>1383</v>
      </c>
      <c r="R213" s="17">
        <f>SUM($H$197:H213)/L213</f>
        <v>7758.181818181818</v>
      </c>
      <c r="S213" s="17">
        <f t="shared" si="3"/>
        <v>9476.25</v>
      </c>
    </row>
    <row r="214" spans="2:19" x14ac:dyDescent="0.25">
      <c r="B214" t="s">
        <v>1387</v>
      </c>
      <c r="C214">
        <v>18</v>
      </c>
      <c r="D214">
        <v>13955</v>
      </c>
      <c r="E214">
        <v>9305</v>
      </c>
      <c r="F214">
        <v>17280</v>
      </c>
      <c r="G214">
        <v>7975</v>
      </c>
      <c r="H214">
        <v>48515</v>
      </c>
      <c r="I214">
        <v>4</v>
      </c>
      <c r="J214" t="s">
        <v>1332</v>
      </c>
      <c r="K214" t="s">
        <v>1330</v>
      </c>
      <c r="L214">
        <v>27</v>
      </c>
      <c r="M214" s="15">
        <v>0.53749999999999998</v>
      </c>
      <c r="N214" t="s">
        <v>1384</v>
      </c>
      <c r="R214" s="17">
        <f>SUM($H$197:H214)/L214</f>
        <v>8118.333333333333</v>
      </c>
      <c r="S214" s="17">
        <f t="shared" si="3"/>
        <v>9703</v>
      </c>
    </row>
    <row r="215" spans="2:19" x14ac:dyDescent="0.25">
      <c r="B215" t="s">
        <v>1387</v>
      </c>
      <c r="C215">
        <v>19</v>
      </c>
      <c r="D215">
        <v>17865</v>
      </c>
      <c r="E215">
        <v>11910</v>
      </c>
      <c r="F215">
        <v>22120</v>
      </c>
      <c r="G215">
        <v>10210</v>
      </c>
      <c r="H215">
        <v>62105</v>
      </c>
      <c r="I215">
        <v>4</v>
      </c>
      <c r="J215" t="s">
        <v>1351</v>
      </c>
      <c r="K215" t="s">
        <v>1335</v>
      </c>
      <c r="L215">
        <v>32</v>
      </c>
      <c r="M215" s="15">
        <v>0.6269675925925926</v>
      </c>
      <c r="N215" t="s">
        <v>1385</v>
      </c>
      <c r="R215" s="17">
        <f>SUM($H$197:H215)/L215</f>
        <v>8790.625</v>
      </c>
      <c r="S215" s="17">
        <f t="shared" si="3"/>
        <v>12421</v>
      </c>
    </row>
    <row r="216" spans="2:19" x14ac:dyDescent="0.25">
      <c r="B216" t="s">
        <v>1387</v>
      </c>
      <c r="C216">
        <v>20</v>
      </c>
      <c r="D216">
        <v>22865</v>
      </c>
      <c r="E216">
        <v>15245</v>
      </c>
      <c r="F216">
        <v>28310</v>
      </c>
      <c r="G216">
        <v>13065</v>
      </c>
      <c r="H216">
        <v>79485</v>
      </c>
      <c r="I216">
        <v>4</v>
      </c>
      <c r="J216" t="s">
        <v>1338</v>
      </c>
      <c r="K216" t="s">
        <v>1331</v>
      </c>
      <c r="L216">
        <v>38</v>
      </c>
      <c r="M216" s="15">
        <v>0.73067129629629635</v>
      </c>
      <c r="N216" t="s">
        <v>1386</v>
      </c>
      <c r="R216" s="17">
        <f>SUM($H$197:H216)/L216</f>
        <v>9494.3421052631584</v>
      </c>
      <c r="S216" s="17">
        <f t="shared" si="3"/>
        <v>13247.5</v>
      </c>
    </row>
    <row r="217" spans="2:19" x14ac:dyDescent="0.25">
      <c r="B217" t="s">
        <v>1388</v>
      </c>
      <c r="C217">
        <v>1</v>
      </c>
      <c r="D217">
        <v>180</v>
      </c>
      <c r="E217">
        <v>250</v>
      </c>
      <c r="F217">
        <v>500</v>
      </c>
      <c r="G217">
        <v>160</v>
      </c>
      <c r="H217">
        <v>1090</v>
      </c>
      <c r="I217">
        <v>4</v>
      </c>
      <c r="J217" t="s">
        <v>1320</v>
      </c>
      <c r="K217" t="s">
        <v>1320</v>
      </c>
      <c r="L217">
        <v>2</v>
      </c>
      <c r="M217" s="15">
        <v>2.314814814814815E-2</v>
      </c>
      <c r="N217">
        <v>1</v>
      </c>
      <c r="R217" s="17">
        <f>SUM($H$217:H217)/L217</f>
        <v>545</v>
      </c>
      <c r="S217" s="17">
        <f t="shared" si="3"/>
        <v>545</v>
      </c>
    </row>
    <row r="218" spans="2:19" x14ac:dyDescent="0.25">
      <c r="B218" t="s">
        <v>1388</v>
      </c>
      <c r="C218">
        <v>2</v>
      </c>
      <c r="D218">
        <v>230</v>
      </c>
      <c r="E218">
        <v>320</v>
      </c>
      <c r="F218">
        <v>640</v>
      </c>
      <c r="G218">
        <v>205</v>
      </c>
      <c r="H218">
        <v>1395</v>
      </c>
      <c r="I218">
        <v>2</v>
      </c>
      <c r="J218" t="s">
        <v>1320</v>
      </c>
      <c r="K218" t="s">
        <v>1320</v>
      </c>
      <c r="L218">
        <v>3</v>
      </c>
      <c r="M218" s="15">
        <v>3.0324074074074069E-2</v>
      </c>
      <c r="N218">
        <v>2</v>
      </c>
      <c r="R218" s="17">
        <f>SUM($H$217:H218)/L218</f>
        <v>828.33333333333337</v>
      </c>
      <c r="S218" s="17">
        <f t="shared" si="3"/>
        <v>1395</v>
      </c>
    </row>
    <row r="219" spans="2:19" x14ac:dyDescent="0.25">
      <c r="B219" t="s">
        <v>1388</v>
      </c>
      <c r="C219">
        <v>3</v>
      </c>
      <c r="D219">
        <v>295</v>
      </c>
      <c r="E219">
        <v>410</v>
      </c>
      <c r="F219">
        <v>820</v>
      </c>
      <c r="G219">
        <v>260</v>
      </c>
      <c r="H219">
        <v>1785</v>
      </c>
      <c r="I219">
        <v>2</v>
      </c>
      <c r="J219" t="s">
        <v>1321</v>
      </c>
      <c r="K219" t="s">
        <v>1320</v>
      </c>
      <c r="L219">
        <v>3</v>
      </c>
      <c r="M219" s="15">
        <v>3.8657407407407397E-2</v>
      </c>
      <c r="N219">
        <v>3</v>
      </c>
      <c r="R219" s="17">
        <f>SUM($H$217:H219)/L219</f>
        <v>1423.3333333333333</v>
      </c>
      <c r="S219" s="17">
        <f t="shared" si="3"/>
        <v>0</v>
      </c>
    </row>
    <row r="220" spans="2:19" x14ac:dyDescent="0.25">
      <c r="B220" t="s">
        <v>1388</v>
      </c>
      <c r="C220">
        <v>4</v>
      </c>
      <c r="D220">
        <v>375</v>
      </c>
      <c r="E220">
        <v>525</v>
      </c>
      <c r="F220">
        <v>1050</v>
      </c>
      <c r="G220">
        <v>335</v>
      </c>
      <c r="H220">
        <v>2285</v>
      </c>
      <c r="I220">
        <v>2</v>
      </c>
      <c r="J220" t="s">
        <v>1321</v>
      </c>
      <c r="K220" t="s">
        <v>1320</v>
      </c>
      <c r="L220">
        <v>4</v>
      </c>
      <c r="M220" s="15">
        <v>4.8263888888888891E-2</v>
      </c>
      <c r="N220">
        <v>4</v>
      </c>
      <c r="R220" s="17">
        <f>SUM($H$217:H220)/L220</f>
        <v>1638.75</v>
      </c>
      <c r="S220" s="17">
        <f t="shared" si="3"/>
        <v>4070</v>
      </c>
    </row>
    <row r="221" spans="2:19" x14ac:dyDescent="0.25">
      <c r="B221" t="s">
        <v>1388</v>
      </c>
      <c r="C221">
        <v>5</v>
      </c>
      <c r="D221">
        <v>485</v>
      </c>
      <c r="E221">
        <v>670</v>
      </c>
      <c r="F221">
        <v>1340</v>
      </c>
      <c r="G221">
        <v>430</v>
      </c>
      <c r="H221">
        <v>2925</v>
      </c>
      <c r="I221">
        <v>2</v>
      </c>
      <c r="J221" t="s">
        <v>1322</v>
      </c>
      <c r="K221" t="s">
        <v>1320</v>
      </c>
      <c r="L221">
        <v>5</v>
      </c>
      <c r="M221" s="15">
        <v>5.949074074074074E-2</v>
      </c>
      <c r="N221">
        <v>5</v>
      </c>
      <c r="R221" s="17">
        <f>SUM($H$217:H221)/L221</f>
        <v>1896</v>
      </c>
      <c r="S221" s="17">
        <f t="shared" si="3"/>
        <v>2925</v>
      </c>
    </row>
    <row r="222" spans="2:19" x14ac:dyDescent="0.25">
      <c r="B222" t="s">
        <v>1388</v>
      </c>
      <c r="C222">
        <v>6</v>
      </c>
      <c r="D222">
        <v>620</v>
      </c>
      <c r="E222">
        <v>860</v>
      </c>
      <c r="F222">
        <v>1720</v>
      </c>
      <c r="G222">
        <v>550</v>
      </c>
      <c r="H222">
        <v>3750</v>
      </c>
      <c r="I222">
        <v>3</v>
      </c>
      <c r="J222" t="s">
        <v>1323</v>
      </c>
      <c r="K222" t="s">
        <v>1320</v>
      </c>
      <c r="L222">
        <v>6</v>
      </c>
      <c r="M222" s="15">
        <v>7.2453703703703701E-2</v>
      </c>
      <c r="N222">
        <v>6</v>
      </c>
      <c r="R222" s="17">
        <f>SUM($H$217:H222)/L222</f>
        <v>2205</v>
      </c>
      <c r="S222" s="17">
        <f t="shared" si="3"/>
        <v>3750</v>
      </c>
    </row>
    <row r="223" spans="2:19" x14ac:dyDescent="0.25">
      <c r="B223" t="s">
        <v>1388</v>
      </c>
      <c r="C223">
        <v>7</v>
      </c>
      <c r="D223">
        <v>790</v>
      </c>
      <c r="E223">
        <v>1100</v>
      </c>
      <c r="F223">
        <v>2200</v>
      </c>
      <c r="G223">
        <v>705</v>
      </c>
      <c r="H223">
        <v>4795</v>
      </c>
      <c r="I223">
        <v>3</v>
      </c>
      <c r="J223" t="s">
        <v>1323</v>
      </c>
      <c r="K223" t="s">
        <v>1320</v>
      </c>
      <c r="L223">
        <v>7</v>
      </c>
      <c r="M223" s="15">
        <v>8.7615740740740744E-2</v>
      </c>
      <c r="N223">
        <v>7</v>
      </c>
      <c r="R223" s="17">
        <f>SUM($H$217:H223)/L223</f>
        <v>2575</v>
      </c>
      <c r="S223" s="17">
        <f t="shared" si="3"/>
        <v>4795</v>
      </c>
    </row>
    <row r="224" spans="2:19" x14ac:dyDescent="0.25">
      <c r="B224" t="s">
        <v>1388</v>
      </c>
      <c r="C224">
        <v>8</v>
      </c>
      <c r="D224">
        <v>1015</v>
      </c>
      <c r="E224">
        <v>1405</v>
      </c>
      <c r="F224">
        <v>2815</v>
      </c>
      <c r="G224">
        <v>900</v>
      </c>
      <c r="H224">
        <v>6135</v>
      </c>
      <c r="I224">
        <v>3</v>
      </c>
      <c r="J224" t="s">
        <v>1324</v>
      </c>
      <c r="K224" t="s">
        <v>1321</v>
      </c>
      <c r="L224">
        <v>9</v>
      </c>
      <c r="M224" s="15">
        <v>0.1050925925925926</v>
      </c>
      <c r="N224">
        <v>8</v>
      </c>
      <c r="R224" s="17">
        <f>SUM($H$217:H224)/L224</f>
        <v>2684.4444444444443</v>
      </c>
      <c r="S224" s="17">
        <f t="shared" si="3"/>
        <v>3067.5</v>
      </c>
    </row>
    <row r="225" spans="2:19" x14ac:dyDescent="0.25">
      <c r="B225" t="s">
        <v>1388</v>
      </c>
      <c r="C225">
        <v>9</v>
      </c>
      <c r="D225">
        <v>1295</v>
      </c>
      <c r="E225">
        <v>1800</v>
      </c>
      <c r="F225">
        <v>3605</v>
      </c>
      <c r="G225">
        <v>1155</v>
      </c>
      <c r="H225">
        <v>7855</v>
      </c>
      <c r="I225">
        <v>3</v>
      </c>
      <c r="J225" t="s">
        <v>1325</v>
      </c>
      <c r="K225" t="s">
        <v>1321</v>
      </c>
      <c r="L225">
        <v>10</v>
      </c>
      <c r="M225" s="15">
        <v>0.12534722222222219</v>
      </c>
      <c r="N225">
        <v>9</v>
      </c>
      <c r="R225" s="17">
        <f>SUM($H$217:H225)/L225</f>
        <v>3201.5</v>
      </c>
      <c r="S225" s="17">
        <f t="shared" si="3"/>
        <v>7855</v>
      </c>
    </row>
    <row r="226" spans="2:19" x14ac:dyDescent="0.25">
      <c r="B226" t="s">
        <v>1388</v>
      </c>
      <c r="C226">
        <v>10</v>
      </c>
      <c r="D226">
        <v>1660</v>
      </c>
      <c r="E226">
        <v>2305</v>
      </c>
      <c r="F226">
        <v>4610</v>
      </c>
      <c r="G226">
        <v>1475</v>
      </c>
      <c r="H226">
        <v>10050</v>
      </c>
      <c r="I226">
        <v>3</v>
      </c>
      <c r="J226" t="s">
        <v>1326</v>
      </c>
      <c r="K226" t="s">
        <v>1322</v>
      </c>
      <c r="L226">
        <v>12</v>
      </c>
      <c r="M226" s="15">
        <v>0.14884259259259261</v>
      </c>
      <c r="N226">
        <v>10</v>
      </c>
      <c r="R226" s="17">
        <f>SUM($H$217:H226)/L226</f>
        <v>3505.4166666666665</v>
      </c>
      <c r="S226" s="17">
        <f t="shared" si="3"/>
        <v>5025</v>
      </c>
    </row>
    <row r="227" spans="2:19" x14ac:dyDescent="0.25">
      <c r="B227" t="s">
        <v>1388</v>
      </c>
      <c r="C227">
        <v>11</v>
      </c>
      <c r="D227">
        <v>2125</v>
      </c>
      <c r="E227">
        <v>2950</v>
      </c>
      <c r="F227">
        <v>5905</v>
      </c>
      <c r="G227">
        <v>1890</v>
      </c>
      <c r="H227">
        <v>12870</v>
      </c>
      <c r="I227">
        <v>3</v>
      </c>
      <c r="J227" t="s">
        <v>1327</v>
      </c>
      <c r="K227" t="s">
        <v>1323</v>
      </c>
      <c r="L227">
        <v>15</v>
      </c>
      <c r="M227" s="15">
        <v>0.1761574074074074</v>
      </c>
      <c r="N227">
        <v>11</v>
      </c>
      <c r="R227" s="17">
        <f>SUM($H$217:H227)/L227</f>
        <v>3662.3333333333335</v>
      </c>
      <c r="S227" s="17">
        <f t="shared" si="3"/>
        <v>4290</v>
      </c>
    </row>
    <row r="228" spans="2:19" x14ac:dyDescent="0.25">
      <c r="B228" t="s">
        <v>1388</v>
      </c>
      <c r="C228">
        <v>12</v>
      </c>
      <c r="D228">
        <v>2720</v>
      </c>
      <c r="E228">
        <v>3780</v>
      </c>
      <c r="F228">
        <v>7555</v>
      </c>
      <c r="G228">
        <v>2420</v>
      </c>
      <c r="H228">
        <v>16475</v>
      </c>
      <c r="I228">
        <v>3</v>
      </c>
      <c r="J228" t="s">
        <v>1328</v>
      </c>
      <c r="K228" t="s">
        <v>1324</v>
      </c>
      <c r="L228">
        <v>18</v>
      </c>
      <c r="M228" s="15">
        <v>0.20775462962962959</v>
      </c>
      <c r="N228">
        <v>12</v>
      </c>
      <c r="R228" s="17">
        <f>SUM($H$217:H228)/L228</f>
        <v>3967.2222222222222</v>
      </c>
      <c r="S228" s="17">
        <f t="shared" si="3"/>
        <v>5491.666666666667</v>
      </c>
    </row>
    <row r="229" spans="2:19" x14ac:dyDescent="0.25">
      <c r="B229" t="s">
        <v>1388</v>
      </c>
      <c r="C229">
        <v>13</v>
      </c>
      <c r="D229">
        <v>3480</v>
      </c>
      <c r="E229">
        <v>4835</v>
      </c>
      <c r="F229">
        <v>9670</v>
      </c>
      <c r="G229">
        <v>3095</v>
      </c>
      <c r="H229">
        <v>21080</v>
      </c>
      <c r="I229">
        <v>3</v>
      </c>
      <c r="J229" t="s">
        <v>1335</v>
      </c>
      <c r="K229" t="s">
        <v>1324</v>
      </c>
      <c r="L229">
        <v>21</v>
      </c>
      <c r="M229" s="15">
        <v>0.24456018518518521</v>
      </c>
      <c r="N229">
        <v>13</v>
      </c>
      <c r="R229" s="17">
        <f>SUM($H$217:H229)/L229</f>
        <v>4404.2857142857147</v>
      </c>
      <c r="S229" s="17">
        <f t="shared" si="3"/>
        <v>7026.666666666667</v>
      </c>
    </row>
    <row r="230" spans="2:19" x14ac:dyDescent="0.25">
      <c r="B230" t="s">
        <v>1388</v>
      </c>
      <c r="C230">
        <v>14</v>
      </c>
      <c r="D230">
        <v>4455</v>
      </c>
      <c r="E230">
        <v>6190</v>
      </c>
      <c r="F230">
        <v>12380</v>
      </c>
      <c r="G230">
        <v>3960</v>
      </c>
      <c r="H230">
        <v>26985</v>
      </c>
      <c r="I230">
        <v>3</v>
      </c>
      <c r="J230" t="s">
        <v>1331</v>
      </c>
      <c r="K230" t="s">
        <v>1325</v>
      </c>
      <c r="L230">
        <v>26</v>
      </c>
      <c r="M230" s="15">
        <v>0.28715277777777781</v>
      </c>
      <c r="N230">
        <v>14</v>
      </c>
      <c r="R230" s="17">
        <f>SUM($H$217:H230)/L230</f>
        <v>4595.1923076923076</v>
      </c>
      <c r="S230" s="17">
        <f t="shared" si="3"/>
        <v>5397</v>
      </c>
    </row>
    <row r="231" spans="2:19" x14ac:dyDescent="0.25">
      <c r="B231" t="s">
        <v>1388</v>
      </c>
      <c r="C231">
        <v>15</v>
      </c>
      <c r="D231">
        <v>5705</v>
      </c>
      <c r="E231">
        <v>7925</v>
      </c>
      <c r="F231">
        <v>15845</v>
      </c>
      <c r="G231">
        <v>5070</v>
      </c>
      <c r="H231">
        <v>34545</v>
      </c>
      <c r="I231">
        <v>3</v>
      </c>
      <c r="J231" t="s">
        <v>1332</v>
      </c>
      <c r="K231" t="s">
        <v>1327</v>
      </c>
      <c r="L231">
        <v>31</v>
      </c>
      <c r="M231" s="15">
        <v>0.33657407407407408</v>
      </c>
      <c r="N231">
        <v>15</v>
      </c>
      <c r="R231" s="17">
        <f>SUM($H$217:H231)/L231</f>
        <v>4968.3870967741932</v>
      </c>
      <c r="S231" s="17">
        <f t="shared" si="3"/>
        <v>6909</v>
      </c>
    </row>
    <row r="232" spans="2:19" x14ac:dyDescent="0.25">
      <c r="B232" t="s">
        <v>1388</v>
      </c>
      <c r="C232">
        <v>16</v>
      </c>
      <c r="D232">
        <v>7300</v>
      </c>
      <c r="E232">
        <v>10140</v>
      </c>
      <c r="F232">
        <v>20280</v>
      </c>
      <c r="G232">
        <v>6490</v>
      </c>
      <c r="H232">
        <v>44210</v>
      </c>
      <c r="I232">
        <v>4</v>
      </c>
      <c r="J232" t="s">
        <v>1333</v>
      </c>
      <c r="K232" t="s">
        <v>1328</v>
      </c>
      <c r="L232">
        <v>37</v>
      </c>
      <c r="M232" s="15">
        <v>0.39386574074074082</v>
      </c>
      <c r="N232">
        <v>16</v>
      </c>
      <c r="R232" s="17">
        <f>SUM($H$217:H232)/L232</f>
        <v>5357.5675675675675</v>
      </c>
      <c r="S232" s="17">
        <f t="shared" si="3"/>
        <v>7368.333333333333</v>
      </c>
    </row>
    <row r="233" spans="2:19" x14ac:dyDescent="0.25">
      <c r="B233" t="s">
        <v>1388</v>
      </c>
      <c r="C233">
        <v>17</v>
      </c>
      <c r="D233">
        <v>9345</v>
      </c>
      <c r="E233">
        <v>12980</v>
      </c>
      <c r="F233">
        <v>25960</v>
      </c>
      <c r="G233">
        <v>8310</v>
      </c>
      <c r="H233">
        <v>56595</v>
      </c>
      <c r="I233">
        <v>4</v>
      </c>
      <c r="J233" t="s">
        <v>1338</v>
      </c>
      <c r="K233" t="s">
        <v>1330</v>
      </c>
      <c r="L233">
        <v>44</v>
      </c>
      <c r="M233" s="15">
        <v>0.46030092592592592</v>
      </c>
      <c r="N233">
        <v>17</v>
      </c>
      <c r="R233" s="17">
        <f>SUM($H$217:H233)/L233</f>
        <v>5791.477272727273</v>
      </c>
      <c r="S233" s="17">
        <f t="shared" si="3"/>
        <v>8085</v>
      </c>
    </row>
    <row r="234" spans="2:19" x14ac:dyDescent="0.25">
      <c r="B234" t="s">
        <v>1388</v>
      </c>
      <c r="C234">
        <v>18</v>
      </c>
      <c r="D234">
        <v>11965</v>
      </c>
      <c r="E234">
        <v>16615</v>
      </c>
      <c r="F234">
        <v>33230</v>
      </c>
      <c r="G234">
        <v>10635</v>
      </c>
      <c r="H234">
        <v>72445</v>
      </c>
      <c r="I234">
        <v>4</v>
      </c>
      <c r="J234" t="s">
        <v>1359</v>
      </c>
      <c r="K234" t="s">
        <v>1335</v>
      </c>
      <c r="L234">
        <v>53</v>
      </c>
      <c r="M234" s="15">
        <v>0.53749999999999998</v>
      </c>
      <c r="N234">
        <v>18</v>
      </c>
      <c r="R234" s="17">
        <f>SUM($H$217:H234)/L234</f>
        <v>6174.9056603773588</v>
      </c>
      <c r="S234" s="17">
        <f t="shared" si="3"/>
        <v>8049.4444444444443</v>
      </c>
    </row>
    <row r="235" spans="2:19" x14ac:dyDescent="0.25">
      <c r="B235" t="s">
        <v>1388</v>
      </c>
      <c r="C235">
        <v>19</v>
      </c>
      <c r="D235">
        <v>15315</v>
      </c>
      <c r="E235">
        <v>21270</v>
      </c>
      <c r="F235">
        <v>42535</v>
      </c>
      <c r="G235">
        <v>13610</v>
      </c>
      <c r="H235">
        <v>92730</v>
      </c>
      <c r="I235">
        <v>4</v>
      </c>
      <c r="J235" t="s">
        <v>1352</v>
      </c>
      <c r="K235" t="s">
        <v>1331</v>
      </c>
      <c r="L235">
        <v>64</v>
      </c>
      <c r="M235" s="15">
        <v>0.6269675925925926</v>
      </c>
      <c r="N235">
        <v>19</v>
      </c>
      <c r="R235" s="17">
        <f>SUM($H$217:H235)/L235</f>
        <v>6562.5</v>
      </c>
      <c r="S235" s="17">
        <f t="shared" si="3"/>
        <v>8430</v>
      </c>
    </row>
    <row r="236" spans="2:19" x14ac:dyDescent="0.25">
      <c r="B236" t="s">
        <v>1388</v>
      </c>
      <c r="C236">
        <v>20</v>
      </c>
      <c r="D236">
        <v>19600</v>
      </c>
      <c r="E236">
        <v>27225</v>
      </c>
      <c r="F236">
        <v>54445</v>
      </c>
      <c r="G236">
        <v>17420</v>
      </c>
      <c r="H236">
        <v>118690</v>
      </c>
      <c r="I236">
        <v>4</v>
      </c>
      <c r="J236" t="s">
        <v>1339</v>
      </c>
      <c r="K236" t="s">
        <v>1332</v>
      </c>
      <c r="L236">
        <v>77</v>
      </c>
      <c r="M236" s="15">
        <v>0.73067129629629635</v>
      </c>
      <c r="N236">
        <v>20</v>
      </c>
      <c r="R236" s="17">
        <f>SUM($H$217:H236)/L236</f>
        <v>6995.9740259740256</v>
      </c>
      <c r="S236" s="17">
        <f t="shared" si="3"/>
        <v>9130</v>
      </c>
    </row>
    <row r="237" spans="2:19" x14ac:dyDescent="0.25">
      <c r="B237" t="s">
        <v>1389</v>
      </c>
      <c r="C237">
        <v>1</v>
      </c>
      <c r="D237">
        <v>110</v>
      </c>
      <c r="E237">
        <v>160</v>
      </c>
      <c r="F237">
        <v>70</v>
      </c>
      <c r="G237">
        <v>60</v>
      </c>
      <c r="H237">
        <v>400</v>
      </c>
      <c r="I237">
        <v>0</v>
      </c>
      <c r="J237" t="s">
        <v>1320</v>
      </c>
      <c r="K237" t="s">
        <v>1320</v>
      </c>
      <c r="L237">
        <v>1</v>
      </c>
      <c r="M237" s="15">
        <v>2.314814814814815E-2</v>
      </c>
      <c r="N237" t="s">
        <v>1390</v>
      </c>
      <c r="R237" s="17">
        <f>SUM($H$237:H237)/L237</f>
        <v>400</v>
      </c>
      <c r="S237" s="17">
        <f t="shared" si="3"/>
        <v>400</v>
      </c>
    </row>
    <row r="238" spans="2:19" x14ac:dyDescent="0.25">
      <c r="B238" t="s">
        <v>1389</v>
      </c>
      <c r="C238">
        <v>2</v>
      </c>
      <c r="D238">
        <v>140</v>
      </c>
      <c r="E238">
        <v>205</v>
      </c>
      <c r="F238">
        <v>90</v>
      </c>
      <c r="G238">
        <v>75</v>
      </c>
      <c r="H238">
        <v>510</v>
      </c>
      <c r="I238">
        <v>0</v>
      </c>
      <c r="J238" t="s">
        <v>1320</v>
      </c>
      <c r="K238" t="s">
        <v>1320</v>
      </c>
      <c r="L238">
        <v>1</v>
      </c>
      <c r="M238" s="15">
        <v>3.0324074074074069E-2</v>
      </c>
      <c r="N238" t="s">
        <v>1391</v>
      </c>
      <c r="R238" s="17">
        <f>SUM($H$237:H238)/L238</f>
        <v>910</v>
      </c>
      <c r="S238" s="17">
        <f t="shared" si="3"/>
        <v>0</v>
      </c>
    </row>
    <row r="239" spans="2:19" x14ac:dyDescent="0.25">
      <c r="B239" t="s">
        <v>1389</v>
      </c>
      <c r="C239">
        <v>3</v>
      </c>
      <c r="D239">
        <v>180</v>
      </c>
      <c r="E239">
        <v>260</v>
      </c>
      <c r="F239">
        <v>115</v>
      </c>
      <c r="G239">
        <v>100</v>
      </c>
      <c r="H239">
        <v>655</v>
      </c>
      <c r="I239">
        <v>0</v>
      </c>
      <c r="J239" t="s">
        <v>1320</v>
      </c>
      <c r="K239" t="s">
        <v>1320</v>
      </c>
      <c r="L239">
        <v>2</v>
      </c>
      <c r="M239" s="15">
        <v>3.8657407407407397E-2</v>
      </c>
      <c r="N239" t="s">
        <v>1392</v>
      </c>
      <c r="R239" s="17">
        <f>SUM($H$237:H239)/L239</f>
        <v>782.5</v>
      </c>
      <c r="S239" s="17">
        <f t="shared" si="3"/>
        <v>1165</v>
      </c>
    </row>
    <row r="240" spans="2:19" x14ac:dyDescent="0.25">
      <c r="B240" t="s">
        <v>1389</v>
      </c>
      <c r="C240">
        <v>4</v>
      </c>
      <c r="D240">
        <v>230</v>
      </c>
      <c r="E240">
        <v>335</v>
      </c>
      <c r="F240">
        <v>145</v>
      </c>
      <c r="G240">
        <v>125</v>
      </c>
      <c r="H240">
        <v>835</v>
      </c>
      <c r="I240">
        <v>0</v>
      </c>
      <c r="J240" t="s">
        <v>1320</v>
      </c>
      <c r="K240" t="s">
        <v>1320</v>
      </c>
      <c r="L240">
        <v>2</v>
      </c>
      <c r="M240" s="15">
        <v>4.8263888888888891E-2</v>
      </c>
      <c r="N240" t="s">
        <v>1393</v>
      </c>
      <c r="R240" s="17">
        <f>SUM($H$237:H240)/L240</f>
        <v>1200</v>
      </c>
      <c r="S240" s="17">
        <f t="shared" si="3"/>
        <v>0</v>
      </c>
    </row>
    <row r="241" spans="2:19" x14ac:dyDescent="0.25">
      <c r="B241" t="s">
        <v>1389</v>
      </c>
      <c r="C241">
        <v>5</v>
      </c>
      <c r="D241">
        <v>295</v>
      </c>
      <c r="E241">
        <v>430</v>
      </c>
      <c r="F241">
        <v>190</v>
      </c>
      <c r="G241">
        <v>160</v>
      </c>
      <c r="H241">
        <v>1075</v>
      </c>
      <c r="I241">
        <v>0</v>
      </c>
      <c r="J241" t="s">
        <v>1320</v>
      </c>
      <c r="K241" t="s">
        <v>1320</v>
      </c>
      <c r="L241">
        <v>2</v>
      </c>
      <c r="M241" s="15">
        <v>5.949074074074074E-2</v>
      </c>
      <c r="N241" t="s">
        <v>1394</v>
      </c>
      <c r="R241" s="17">
        <f>SUM($H$237:H241)/L241</f>
        <v>1737.5</v>
      </c>
      <c r="S241" s="17">
        <f t="shared" si="3"/>
        <v>0</v>
      </c>
    </row>
    <row r="242" spans="2:19" x14ac:dyDescent="0.25">
      <c r="B242" t="s">
        <v>1389</v>
      </c>
      <c r="C242">
        <v>6</v>
      </c>
      <c r="D242">
        <v>380</v>
      </c>
      <c r="E242">
        <v>550</v>
      </c>
      <c r="F242">
        <v>240</v>
      </c>
      <c r="G242">
        <v>205</v>
      </c>
      <c r="H242">
        <v>1375</v>
      </c>
      <c r="I242">
        <v>1</v>
      </c>
      <c r="J242" t="s">
        <v>1320</v>
      </c>
      <c r="K242" t="s">
        <v>1320</v>
      </c>
      <c r="L242">
        <v>3</v>
      </c>
      <c r="M242" s="15">
        <v>7.2453703703703701E-2</v>
      </c>
      <c r="N242" t="s">
        <v>1395</v>
      </c>
      <c r="R242" s="17">
        <f>SUM($H$237:H242)/L242</f>
        <v>1616.6666666666667</v>
      </c>
      <c r="S242" s="17">
        <f t="shared" si="3"/>
        <v>3285</v>
      </c>
    </row>
    <row r="243" spans="2:19" x14ac:dyDescent="0.25">
      <c r="B243" t="s">
        <v>1389</v>
      </c>
      <c r="C243">
        <v>7</v>
      </c>
      <c r="D243">
        <v>485</v>
      </c>
      <c r="E243">
        <v>705</v>
      </c>
      <c r="F243">
        <v>310</v>
      </c>
      <c r="G243">
        <v>265</v>
      </c>
      <c r="H243">
        <v>1765</v>
      </c>
      <c r="I243">
        <v>1</v>
      </c>
      <c r="J243" t="s">
        <v>1320</v>
      </c>
      <c r="K243" t="s">
        <v>1320</v>
      </c>
      <c r="L243">
        <v>4</v>
      </c>
      <c r="M243" s="15">
        <v>8.7615740740740744E-2</v>
      </c>
      <c r="N243" t="s">
        <v>1396</v>
      </c>
      <c r="R243" s="17">
        <f>SUM($H$237:H243)/L243</f>
        <v>1653.75</v>
      </c>
      <c r="S243" s="17">
        <f t="shared" si="3"/>
        <v>1765</v>
      </c>
    </row>
    <row r="244" spans="2:19" x14ac:dyDescent="0.25">
      <c r="B244" t="s">
        <v>1389</v>
      </c>
      <c r="C244">
        <v>8</v>
      </c>
      <c r="D244">
        <v>620</v>
      </c>
      <c r="E244">
        <v>900</v>
      </c>
      <c r="F244">
        <v>395</v>
      </c>
      <c r="G244">
        <v>340</v>
      </c>
      <c r="H244">
        <v>2255</v>
      </c>
      <c r="I244">
        <v>1</v>
      </c>
      <c r="J244" t="s">
        <v>1321</v>
      </c>
      <c r="K244" t="s">
        <v>1320</v>
      </c>
      <c r="L244">
        <v>4</v>
      </c>
      <c r="M244" s="15">
        <v>0.1050925925925926</v>
      </c>
      <c r="N244" t="s">
        <v>1397</v>
      </c>
      <c r="R244" s="17">
        <f>SUM($H$237:H244)/L244</f>
        <v>2217.5</v>
      </c>
      <c r="S244" s="17">
        <f t="shared" si="3"/>
        <v>0</v>
      </c>
    </row>
    <row r="245" spans="2:19" x14ac:dyDescent="0.25">
      <c r="B245" t="s">
        <v>1389</v>
      </c>
      <c r="C245">
        <v>9</v>
      </c>
      <c r="D245">
        <v>795</v>
      </c>
      <c r="E245">
        <v>1155</v>
      </c>
      <c r="F245">
        <v>505</v>
      </c>
      <c r="G245">
        <v>430</v>
      </c>
      <c r="H245">
        <v>2885</v>
      </c>
      <c r="I245">
        <v>1</v>
      </c>
      <c r="J245" t="s">
        <v>1321</v>
      </c>
      <c r="K245" t="s">
        <v>1320</v>
      </c>
      <c r="L245">
        <v>5</v>
      </c>
      <c r="M245" s="15">
        <v>0.12534722222222219</v>
      </c>
      <c r="N245" t="s">
        <v>1398</v>
      </c>
      <c r="R245" s="17">
        <f>SUM($H$237:H245)/L245</f>
        <v>2351</v>
      </c>
      <c r="S245" s="17">
        <f t="shared" si="3"/>
        <v>5140</v>
      </c>
    </row>
    <row r="246" spans="2:19" x14ac:dyDescent="0.25">
      <c r="B246" t="s">
        <v>1389</v>
      </c>
      <c r="C246">
        <v>10</v>
      </c>
      <c r="D246">
        <v>1015</v>
      </c>
      <c r="E246">
        <v>1475</v>
      </c>
      <c r="F246">
        <v>645</v>
      </c>
      <c r="G246">
        <v>555</v>
      </c>
      <c r="H246">
        <v>3690</v>
      </c>
      <c r="I246">
        <v>1</v>
      </c>
      <c r="J246" t="s">
        <v>1322</v>
      </c>
      <c r="K246" t="s">
        <v>1320</v>
      </c>
      <c r="L246">
        <v>6</v>
      </c>
      <c r="M246" s="15">
        <v>0.14884259259259261</v>
      </c>
      <c r="N246" t="s">
        <v>1399</v>
      </c>
      <c r="R246" s="17">
        <f>SUM($H$237:H246)/L246</f>
        <v>2574.1666666666665</v>
      </c>
      <c r="S246" s="17">
        <f t="shared" si="3"/>
        <v>3690</v>
      </c>
    </row>
    <row r="247" spans="2:19" x14ac:dyDescent="0.25">
      <c r="B247" t="s">
        <v>1389</v>
      </c>
      <c r="C247">
        <v>11</v>
      </c>
      <c r="D247">
        <v>1300</v>
      </c>
      <c r="E247">
        <v>1890</v>
      </c>
      <c r="F247">
        <v>825</v>
      </c>
      <c r="G247">
        <v>710</v>
      </c>
      <c r="H247">
        <v>4725</v>
      </c>
      <c r="I247">
        <v>1</v>
      </c>
      <c r="J247" t="s">
        <v>1323</v>
      </c>
      <c r="K247" t="s">
        <v>1320</v>
      </c>
      <c r="L247">
        <v>7</v>
      </c>
      <c r="M247" s="15">
        <v>0.1761574074074074</v>
      </c>
      <c r="N247" t="s">
        <v>1400</v>
      </c>
      <c r="R247" s="17">
        <f>SUM($H$237:H247)/L247</f>
        <v>2881.4285714285716</v>
      </c>
      <c r="S247" s="17">
        <f t="shared" si="3"/>
        <v>4725</v>
      </c>
    </row>
    <row r="248" spans="2:19" x14ac:dyDescent="0.25">
      <c r="B248" t="s">
        <v>1389</v>
      </c>
      <c r="C248">
        <v>12</v>
      </c>
      <c r="D248">
        <v>1660</v>
      </c>
      <c r="E248">
        <v>2420</v>
      </c>
      <c r="F248">
        <v>1060</v>
      </c>
      <c r="G248">
        <v>905</v>
      </c>
      <c r="H248">
        <v>6045</v>
      </c>
      <c r="I248">
        <v>1</v>
      </c>
      <c r="J248" t="s">
        <v>1324</v>
      </c>
      <c r="K248" t="s">
        <v>1321</v>
      </c>
      <c r="L248">
        <v>9</v>
      </c>
      <c r="M248" s="15">
        <v>0.20775462962962959</v>
      </c>
      <c r="N248" t="s">
        <v>1401</v>
      </c>
      <c r="R248" s="17">
        <f>SUM($H$237:H248)/L248</f>
        <v>2912.7777777777778</v>
      </c>
      <c r="S248" s="17">
        <f t="shared" si="3"/>
        <v>3022.5</v>
      </c>
    </row>
    <row r="249" spans="2:19" x14ac:dyDescent="0.25">
      <c r="B249" t="s">
        <v>1389</v>
      </c>
      <c r="C249">
        <v>13</v>
      </c>
      <c r="D249">
        <v>2130</v>
      </c>
      <c r="E249">
        <v>3095</v>
      </c>
      <c r="F249">
        <v>1355</v>
      </c>
      <c r="G249">
        <v>1160</v>
      </c>
      <c r="H249">
        <v>7740</v>
      </c>
      <c r="I249">
        <v>1</v>
      </c>
      <c r="J249" t="s">
        <v>1324</v>
      </c>
      <c r="K249" t="s">
        <v>1321</v>
      </c>
      <c r="L249">
        <v>11</v>
      </c>
      <c r="M249" s="15">
        <v>0.24456018518518521</v>
      </c>
      <c r="N249" t="s">
        <v>1402</v>
      </c>
      <c r="R249" s="17">
        <f>SUM($H$237:H249)/L249</f>
        <v>3086.818181818182</v>
      </c>
      <c r="S249" s="17">
        <f t="shared" si="3"/>
        <v>3870</v>
      </c>
    </row>
    <row r="250" spans="2:19" x14ac:dyDescent="0.25">
      <c r="B250" t="s">
        <v>1389</v>
      </c>
      <c r="C250">
        <v>14</v>
      </c>
      <c r="D250">
        <v>2725</v>
      </c>
      <c r="E250">
        <v>3960</v>
      </c>
      <c r="F250">
        <v>1735</v>
      </c>
      <c r="G250">
        <v>1485</v>
      </c>
      <c r="H250">
        <v>9905</v>
      </c>
      <c r="I250">
        <v>1</v>
      </c>
      <c r="J250" t="s">
        <v>1325</v>
      </c>
      <c r="K250" t="s">
        <v>1322</v>
      </c>
      <c r="L250">
        <v>13</v>
      </c>
      <c r="M250" s="15">
        <v>0.28715277777777781</v>
      </c>
      <c r="N250" t="s">
        <v>1403</v>
      </c>
      <c r="R250" s="17">
        <f>SUM($H$237:H250)/L250</f>
        <v>3373.8461538461538</v>
      </c>
      <c r="S250" s="17">
        <f t="shared" si="3"/>
        <v>4952.5</v>
      </c>
    </row>
    <row r="251" spans="2:19" x14ac:dyDescent="0.25">
      <c r="B251" t="s">
        <v>1389</v>
      </c>
      <c r="C251">
        <v>15</v>
      </c>
      <c r="D251">
        <v>3485</v>
      </c>
      <c r="E251">
        <v>5070</v>
      </c>
      <c r="F251">
        <v>2220</v>
      </c>
      <c r="G251">
        <v>1900</v>
      </c>
      <c r="H251">
        <v>12675</v>
      </c>
      <c r="I251">
        <v>1</v>
      </c>
      <c r="J251" t="s">
        <v>1327</v>
      </c>
      <c r="K251" t="s">
        <v>1323</v>
      </c>
      <c r="L251">
        <v>15</v>
      </c>
      <c r="M251" s="15">
        <v>0.33657407407407408</v>
      </c>
      <c r="N251" t="s">
        <v>1404</v>
      </c>
      <c r="R251" s="17">
        <f>SUM($H$237:H251)/L251</f>
        <v>3769</v>
      </c>
      <c r="S251" s="17">
        <f t="shared" si="3"/>
        <v>6337.5</v>
      </c>
    </row>
    <row r="252" spans="2:19" x14ac:dyDescent="0.25">
      <c r="B252" t="s">
        <v>1389</v>
      </c>
      <c r="C252">
        <v>16</v>
      </c>
      <c r="D252">
        <v>4460</v>
      </c>
      <c r="E252">
        <v>6490</v>
      </c>
      <c r="F252">
        <v>2840</v>
      </c>
      <c r="G252">
        <v>2435</v>
      </c>
      <c r="H252">
        <v>16225</v>
      </c>
      <c r="I252">
        <v>2</v>
      </c>
      <c r="J252" t="s">
        <v>1328</v>
      </c>
      <c r="K252" t="s">
        <v>1324</v>
      </c>
      <c r="L252">
        <v>18</v>
      </c>
      <c r="M252" s="15">
        <v>0.39386574074074082</v>
      </c>
      <c r="N252" t="s">
        <v>1405</v>
      </c>
      <c r="R252" s="17">
        <f>SUM($H$237:H252)/L252</f>
        <v>4042.2222222222222</v>
      </c>
      <c r="S252" s="17">
        <f t="shared" si="3"/>
        <v>5408.333333333333</v>
      </c>
    </row>
    <row r="253" spans="2:19" x14ac:dyDescent="0.25">
      <c r="B253" t="s">
        <v>1389</v>
      </c>
      <c r="C253">
        <v>17</v>
      </c>
      <c r="D253">
        <v>5710</v>
      </c>
      <c r="E253">
        <v>8310</v>
      </c>
      <c r="F253">
        <v>3635</v>
      </c>
      <c r="G253">
        <v>3115</v>
      </c>
      <c r="H253">
        <v>20770</v>
      </c>
      <c r="I253">
        <v>2</v>
      </c>
      <c r="J253" t="s">
        <v>1330</v>
      </c>
      <c r="K253" t="s">
        <v>1325</v>
      </c>
      <c r="L253">
        <v>22</v>
      </c>
      <c r="M253" s="15">
        <v>0.46030092592592592</v>
      </c>
      <c r="N253" t="s">
        <v>1406</v>
      </c>
      <c r="R253" s="17">
        <f>SUM($H$237:H253)/L253</f>
        <v>4251.363636363636</v>
      </c>
      <c r="S253" s="17">
        <f t="shared" si="3"/>
        <v>5192.5</v>
      </c>
    </row>
    <row r="254" spans="2:19" x14ac:dyDescent="0.25">
      <c r="B254" t="s">
        <v>1389</v>
      </c>
      <c r="C254">
        <v>18</v>
      </c>
      <c r="D254">
        <v>7310</v>
      </c>
      <c r="E254">
        <v>10635</v>
      </c>
      <c r="F254">
        <v>4650</v>
      </c>
      <c r="G254">
        <v>3990</v>
      </c>
      <c r="H254">
        <v>26585</v>
      </c>
      <c r="I254">
        <v>2</v>
      </c>
      <c r="J254" t="s">
        <v>1335</v>
      </c>
      <c r="K254" t="s">
        <v>1325</v>
      </c>
      <c r="L254">
        <v>27</v>
      </c>
      <c r="M254" s="15">
        <v>0.53749999999999998</v>
      </c>
      <c r="N254" t="s">
        <v>1407</v>
      </c>
      <c r="R254" s="17">
        <f>SUM($H$237:H254)/L254</f>
        <v>4448.7037037037035</v>
      </c>
      <c r="S254" s="17">
        <f t="shared" si="3"/>
        <v>5317</v>
      </c>
    </row>
    <row r="255" spans="2:19" x14ac:dyDescent="0.25">
      <c r="B255" t="s">
        <v>1389</v>
      </c>
      <c r="C255">
        <v>19</v>
      </c>
      <c r="D255">
        <v>9360</v>
      </c>
      <c r="E255">
        <v>13610</v>
      </c>
      <c r="F255">
        <v>5955</v>
      </c>
      <c r="G255">
        <v>5105</v>
      </c>
      <c r="H255">
        <v>34030</v>
      </c>
      <c r="I255">
        <v>2</v>
      </c>
      <c r="J255" t="s">
        <v>1331</v>
      </c>
      <c r="K255" t="s">
        <v>1327</v>
      </c>
      <c r="L255">
        <v>32</v>
      </c>
      <c r="M255" s="15">
        <v>0.6269675925925926</v>
      </c>
      <c r="N255" t="s">
        <v>1408</v>
      </c>
      <c r="R255" s="17">
        <f>SUM($H$237:H255)/L255</f>
        <v>4817.03125</v>
      </c>
      <c r="S255" s="17">
        <f t="shared" si="3"/>
        <v>6806</v>
      </c>
    </row>
    <row r="256" spans="2:19" x14ac:dyDescent="0.25">
      <c r="B256" t="s">
        <v>1389</v>
      </c>
      <c r="C256">
        <v>20</v>
      </c>
      <c r="D256">
        <v>11980</v>
      </c>
      <c r="E256">
        <v>17420</v>
      </c>
      <c r="F256">
        <v>7620</v>
      </c>
      <c r="G256">
        <v>6535</v>
      </c>
      <c r="H256">
        <v>43555</v>
      </c>
      <c r="I256">
        <v>2</v>
      </c>
      <c r="J256" t="s">
        <v>1332</v>
      </c>
      <c r="K256" t="s">
        <v>1328</v>
      </c>
      <c r="L256">
        <v>38</v>
      </c>
      <c r="M256" s="15">
        <v>0.73067129629629635</v>
      </c>
      <c r="N256" t="s">
        <v>1409</v>
      </c>
      <c r="R256" s="17">
        <f>SUM($H$237:H256)/L256</f>
        <v>5202.6315789473683</v>
      </c>
      <c r="S256" s="17">
        <f t="shared" si="3"/>
        <v>7259.166666666667</v>
      </c>
    </row>
    <row r="257" spans="2:19" x14ac:dyDescent="0.25">
      <c r="B257" t="s">
        <v>1410</v>
      </c>
      <c r="C257">
        <v>1</v>
      </c>
      <c r="D257">
        <v>460</v>
      </c>
      <c r="E257">
        <v>510</v>
      </c>
      <c r="F257">
        <v>600</v>
      </c>
      <c r="G257">
        <v>320</v>
      </c>
      <c r="H257">
        <v>1890</v>
      </c>
      <c r="I257">
        <v>3</v>
      </c>
      <c r="J257" t="s">
        <v>1320</v>
      </c>
      <c r="K257" t="s">
        <v>1320</v>
      </c>
      <c r="L257">
        <v>4</v>
      </c>
      <c r="M257" s="15">
        <v>3.4722222222222217E-2</v>
      </c>
      <c r="N257" t="s">
        <v>1367</v>
      </c>
      <c r="R257" s="17">
        <f>SUM($H$257:H257)/L257</f>
        <v>472.5</v>
      </c>
      <c r="S257" s="17">
        <f t="shared" si="3"/>
        <v>472.5</v>
      </c>
    </row>
    <row r="258" spans="2:19" x14ac:dyDescent="0.25">
      <c r="B258" t="s">
        <v>1410</v>
      </c>
      <c r="C258">
        <v>2</v>
      </c>
      <c r="D258">
        <v>590</v>
      </c>
      <c r="E258">
        <v>655</v>
      </c>
      <c r="F258">
        <v>770</v>
      </c>
      <c r="G258">
        <v>410</v>
      </c>
      <c r="H258">
        <v>2425</v>
      </c>
      <c r="I258">
        <v>2</v>
      </c>
      <c r="J258" t="s">
        <v>1320</v>
      </c>
      <c r="K258" t="s">
        <v>1320</v>
      </c>
      <c r="L258">
        <v>4</v>
      </c>
      <c r="M258" s="15">
        <v>4.3749999999999997E-2</v>
      </c>
      <c r="N258" t="s">
        <v>1368</v>
      </c>
      <c r="R258" s="17">
        <f>SUM($H$257:H258)/L258</f>
        <v>1078.75</v>
      </c>
      <c r="S258" s="17">
        <f t="shared" si="3"/>
        <v>0</v>
      </c>
    </row>
    <row r="259" spans="2:19" x14ac:dyDescent="0.25">
      <c r="B259" t="s">
        <v>1410</v>
      </c>
      <c r="C259">
        <v>3</v>
      </c>
      <c r="D259">
        <v>755</v>
      </c>
      <c r="E259">
        <v>835</v>
      </c>
      <c r="F259">
        <v>985</v>
      </c>
      <c r="G259">
        <v>525</v>
      </c>
      <c r="H259">
        <v>3100</v>
      </c>
      <c r="I259">
        <v>2</v>
      </c>
      <c r="J259" t="s">
        <v>1321</v>
      </c>
      <c r="K259" t="s">
        <v>1320</v>
      </c>
      <c r="L259">
        <v>5</v>
      </c>
      <c r="M259" s="15">
        <v>5.4166666666666669E-2</v>
      </c>
      <c r="N259" t="s">
        <v>1369</v>
      </c>
      <c r="R259" s="17">
        <f>SUM($H$257:H259)/L259</f>
        <v>1483</v>
      </c>
      <c r="S259" s="17">
        <f t="shared" si="3"/>
        <v>5525</v>
      </c>
    </row>
    <row r="260" spans="2:19" x14ac:dyDescent="0.25">
      <c r="B260" t="s">
        <v>1410</v>
      </c>
      <c r="C260">
        <v>4</v>
      </c>
      <c r="D260">
        <v>965</v>
      </c>
      <c r="E260">
        <v>1070</v>
      </c>
      <c r="F260">
        <v>1260</v>
      </c>
      <c r="G260">
        <v>670</v>
      </c>
      <c r="H260">
        <v>3965</v>
      </c>
      <c r="I260">
        <v>2</v>
      </c>
      <c r="J260" t="s">
        <v>1322</v>
      </c>
      <c r="K260" t="s">
        <v>1320</v>
      </c>
      <c r="L260">
        <v>6</v>
      </c>
      <c r="M260" s="15">
        <v>6.6319444444444445E-2</v>
      </c>
      <c r="N260" t="s">
        <v>1370</v>
      </c>
      <c r="R260" s="17">
        <f>SUM($H$257:H260)/L260</f>
        <v>1896.6666666666667</v>
      </c>
      <c r="S260" s="17">
        <f t="shared" si="3"/>
        <v>3965</v>
      </c>
    </row>
    <row r="261" spans="2:19" x14ac:dyDescent="0.25">
      <c r="B261" t="s">
        <v>1410</v>
      </c>
      <c r="C261">
        <v>5</v>
      </c>
      <c r="D261">
        <v>1235</v>
      </c>
      <c r="E261">
        <v>1370</v>
      </c>
      <c r="F261">
        <v>1610</v>
      </c>
      <c r="G261">
        <v>860</v>
      </c>
      <c r="H261">
        <v>5075</v>
      </c>
      <c r="I261">
        <v>2</v>
      </c>
      <c r="J261" t="s">
        <v>1322</v>
      </c>
      <c r="K261" t="s">
        <v>1321</v>
      </c>
      <c r="L261">
        <v>7</v>
      </c>
      <c r="M261" s="15">
        <v>8.0439814814814811E-2</v>
      </c>
      <c r="N261" t="s">
        <v>1371</v>
      </c>
      <c r="R261" s="17">
        <f>SUM($H$257:H261)/L261</f>
        <v>2350.7142857142858</v>
      </c>
      <c r="S261" s="17">
        <f t="shared" ref="S261:S324" si="4">IF(AND(S260=0,S259=0),(H261+H260+H259)/(L261-L260),IFERROR(IF(S260=0,(H261+H260)/(L261-L260),IF(S260=0,SUMIFS(H:H,B:B,B261,L:L,L261),IF(L261&lt;L260,H261/L261,IF(L261&gt;L260,H261/(L261-L260),0)))),0))</f>
        <v>5075</v>
      </c>
    </row>
    <row r="262" spans="2:19" x14ac:dyDescent="0.25">
      <c r="B262" t="s">
        <v>1410</v>
      </c>
      <c r="C262">
        <v>6</v>
      </c>
      <c r="D262">
        <v>1580</v>
      </c>
      <c r="E262">
        <v>1750</v>
      </c>
      <c r="F262">
        <v>2060</v>
      </c>
      <c r="G262">
        <v>1100</v>
      </c>
      <c r="H262">
        <v>6490</v>
      </c>
      <c r="I262">
        <v>2</v>
      </c>
      <c r="J262" t="s">
        <v>1323</v>
      </c>
      <c r="K262" t="s">
        <v>1321</v>
      </c>
      <c r="L262">
        <v>9</v>
      </c>
      <c r="M262" s="15">
        <v>9.6759259259259253E-2</v>
      </c>
      <c r="N262" t="s">
        <v>1372</v>
      </c>
      <c r="R262" s="17">
        <f>SUM($H$257:H262)/L262</f>
        <v>2549.4444444444443</v>
      </c>
      <c r="S262" s="17">
        <f t="shared" si="4"/>
        <v>3245</v>
      </c>
    </row>
    <row r="263" spans="2:19" x14ac:dyDescent="0.25">
      <c r="B263" t="s">
        <v>1410</v>
      </c>
      <c r="C263">
        <v>7</v>
      </c>
      <c r="D263">
        <v>2025</v>
      </c>
      <c r="E263">
        <v>2245</v>
      </c>
      <c r="F263">
        <v>2640</v>
      </c>
      <c r="G263">
        <v>1405</v>
      </c>
      <c r="H263">
        <v>8315</v>
      </c>
      <c r="I263">
        <v>2</v>
      </c>
      <c r="J263" t="s">
        <v>1324</v>
      </c>
      <c r="K263" t="s">
        <v>1322</v>
      </c>
      <c r="L263">
        <v>11</v>
      </c>
      <c r="M263" s="15">
        <v>0.1157407407407407</v>
      </c>
      <c r="N263" t="s">
        <v>1373</v>
      </c>
      <c r="R263" s="17">
        <f>SUM($H$257:H263)/L263</f>
        <v>2841.818181818182</v>
      </c>
      <c r="S263" s="17">
        <f t="shared" si="4"/>
        <v>4157.5</v>
      </c>
    </row>
    <row r="264" spans="2:19" x14ac:dyDescent="0.25">
      <c r="B264" t="s">
        <v>1410</v>
      </c>
      <c r="C264">
        <v>8</v>
      </c>
      <c r="D264">
        <v>2590</v>
      </c>
      <c r="E264">
        <v>2870</v>
      </c>
      <c r="F264">
        <v>3380</v>
      </c>
      <c r="G264">
        <v>1800</v>
      </c>
      <c r="H264">
        <v>10640</v>
      </c>
      <c r="I264">
        <v>2</v>
      </c>
      <c r="J264" t="s">
        <v>1325</v>
      </c>
      <c r="K264" t="s">
        <v>1323</v>
      </c>
      <c r="L264">
        <v>13</v>
      </c>
      <c r="M264" s="15">
        <v>0.13773148148148151</v>
      </c>
      <c r="N264" t="s">
        <v>1374</v>
      </c>
      <c r="R264" s="17">
        <f>SUM($H$257:H264)/L264</f>
        <v>3223.0769230769229</v>
      </c>
      <c r="S264" s="17">
        <f t="shared" si="4"/>
        <v>5320</v>
      </c>
    </row>
    <row r="265" spans="2:19" x14ac:dyDescent="0.25">
      <c r="B265" t="s">
        <v>1410</v>
      </c>
      <c r="C265">
        <v>9</v>
      </c>
      <c r="D265">
        <v>3315</v>
      </c>
      <c r="E265">
        <v>3675</v>
      </c>
      <c r="F265">
        <v>4325</v>
      </c>
      <c r="G265">
        <v>2305</v>
      </c>
      <c r="H265">
        <v>13620</v>
      </c>
      <c r="I265">
        <v>2</v>
      </c>
      <c r="J265" t="s">
        <v>1326</v>
      </c>
      <c r="K265" t="s">
        <v>1324</v>
      </c>
      <c r="L265">
        <v>15</v>
      </c>
      <c r="M265" s="15">
        <v>0.1633101851851852</v>
      </c>
      <c r="N265" t="s">
        <v>1375</v>
      </c>
      <c r="R265" s="17">
        <f>SUM($H$257:H265)/L265</f>
        <v>3701.3333333333335</v>
      </c>
      <c r="S265" s="17">
        <f t="shared" si="4"/>
        <v>6810</v>
      </c>
    </row>
    <row r="266" spans="2:19" x14ac:dyDescent="0.25">
      <c r="B266" t="s">
        <v>1410</v>
      </c>
      <c r="C266">
        <v>10</v>
      </c>
      <c r="D266">
        <v>4245</v>
      </c>
      <c r="E266">
        <v>4705</v>
      </c>
      <c r="F266">
        <v>5535</v>
      </c>
      <c r="G266">
        <v>2950</v>
      </c>
      <c r="H266">
        <v>17435</v>
      </c>
      <c r="I266">
        <v>2</v>
      </c>
      <c r="J266" t="s">
        <v>1327</v>
      </c>
      <c r="K266" t="s">
        <v>1324</v>
      </c>
      <c r="L266">
        <v>19</v>
      </c>
      <c r="M266" s="15">
        <v>0.19282407407407409</v>
      </c>
      <c r="N266" t="s">
        <v>1376</v>
      </c>
      <c r="R266" s="17">
        <f>SUM($H$257:H266)/L266</f>
        <v>3839.7368421052633</v>
      </c>
      <c r="S266" s="17">
        <f t="shared" si="4"/>
        <v>4358.75</v>
      </c>
    </row>
    <row r="267" spans="2:19" x14ac:dyDescent="0.25">
      <c r="B267" t="s">
        <v>1410</v>
      </c>
      <c r="C267">
        <v>11</v>
      </c>
      <c r="D267">
        <v>5430</v>
      </c>
      <c r="E267">
        <v>6020</v>
      </c>
      <c r="F267">
        <v>7085</v>
      </c>
      <c r="G267">
        <v>3780</v>
      </c>
      <c r="H267">
        <v>22315</v>
      </c>
      <c r="I267">
        <v>3</v>
      </c>
      <c r="J267" t="s">
        <v>1328</v>
      </c>
      <c r="K267" t="s">
        <v>1325</v>
      </c>
      <c r="L267">
        <v>22</v>
      </c>
      <c r="M267" s="15">
        <v>0.22719907407407411</v>
      </c>
      <c r="N267" t="s">
        <v>1377</v>
      </c>
      <c r="R267" s="17">
        <f>SUM($H$257:H267)/L267</f>
        <v>4330.454545454545</v>
      </c>
      <c r="S267" s="17">
        <f t="shared" si="4"/>
        <v>7438.333333333333</v>
      </c>
    </row>
    <row r="268" spans="2:19" x14ac:dyDescent="0.25">
      <c r="B268" t="s">
        <v>1410</v>
      </c>
      <c r="C268">
        <v>12</v>
      </c>
      <c r="D268">
        <v>6950</v>
      </c>
      <c r="E268">
        <v>7705</v>
      </c>
      <c r="F268">
        <v>9065</v>
      </c>
      <c r="G268">
        <v>4835</v>
      </c>
      <c r="H268">
        <v>28555</v>
      </c>
      <c r="I268">
        <v>3</v>
      </c>
      <c r="J268" t="s">
        <v>1330</v>
      </c>
      <c r="K268" t="s">
        <v>1326</v>
      </c>
      <c r="L268">
        <v>27</v>
      </c>
      <c r="M268" s="15">
        <v>0.26701388888888888</v>
      </c>
      <c r="N268" t="s">
        <v>1378</v>
      </c>
      <c r="R268" s="17">
        <f>SUM($H$257:H268)/L268</f>
        <v>4586.1111111111113</v>
      </c>
      <c r="S268" s="17">
        <f t="shared" si="4"/>
        <v>5711</v>
      </c>
    </row>
    <row r="269" spans="2:19" x14ac:dyDescent="0.25">
      <c r="B269" t="s">
        <v>1410</v>
      </c>
      <c r="C269">
        <v>13</v>
      </c>
      <c r="D269">
        <v>8900</v>
      </c>
      <c r="E269">
        <v>9865</v>
      </c>
      <c r="F269">
        <v>11605</v>
      </c>
      <c r="G269">
        <v>6190</v>
      </c>
      <c r="H269">
        <v>36560</v>
      </c>
      <c r="I269">
        <v>3</v>
      </c>
      <c r="J269" t="s">
        <v>1335</v>
      </c>
      <c r="K269" t="s">
        <v>1327</v>
      </c>
      <c r="L269">
        <v>32</v>
      </c>
      <c r="M269" s="15">
        <v>0.31319444444444439</v>
      </c>
      <c r="N269" t="s">
        <v>1379</v>
      </c>
      <c r="R269" s="17">
        <f>SUM($H$257:H269)/L269</f>
        <v>5012.03125</v>
      </c>
      <c r="S269" s="17">
        <f t="shared" si="4"/>
        <v>7312</v>
      </c>
    </row>
    <row r="270" spans="2:19" x14ac:dyDescent="0.25">
      <c r="B270" t="s">
        <v>1410</v>
      </c>
      <c r="C270">
        <v>14</v>
      </c>
      <c r="D270">
        <v>11390</v>
      </c>
      <c r="E270">
        <v>12625</v>
      </c>
      <c r="F270">
        <v>14855</v>
      </c>
      <c r="G270">
        <v>7925</v>
      </c>
      <c r="H270">
        <v>46795</v>
      </c>
      <c r="I270">
        <v>3</v>
      </c>
      <c r="J270" t="s">
        <v>1332</v>
      </c>
      <c r="K270" t="s">
        <v>1330</v>
      </c>
      <c r="L270">
        <v>39</v>
      </c>
      <c r="M270" s="15">
        <v>0.36678240740740742</v>
      </c>
      <c r="N270" t="s">
        <v>1380</v>
      </c>
      <c r="R270" s="17">
        <f>SUM($H$257:H270)/L270</f>
        <v>5312.3076923076924</v>
      </c>
      <c r="S270" s="17">
        <f t="shared" si="4"/>
        <v>6685</v>
      </c>
    </row>
    <row r="271" spans="2:19" x14ac:dyDescent="0.25">
      <c r="B271" t="s">
        <v>1410</v>
      </c>
      <c r="C271">
        <v>15</v>
      </c>
      <c r="D271">
        <v>14580</v>
      </c>
      <c r="E271">
        <v>16165</v>
      </c>
      <c r="F271">
        <v>19015</v>
      </c>
      <c r="G271">
        <v>10140</v>
      </c>
      <c r="H271">
        <v>59900</v>
      </c>
      <c r="I271">
        <v>3</v>
      </c>
      <c r="J271" t="s">
        <v>1333</v>
      </c>
      <c r="K271" t="s">
        <v>1335</v>
      </c>
      <c r="L271">
        <v>46</v>
      </c>
      <c r="M271" s="15">
        <v>0.4289351851851852</v>
      </c>
      <c r="N271" t="s">
        <v>1381</v>
      </c>
      <c r="R271" s="17">
        <f>SUM($H$257:H271)/L271</f>
        <v>5806.086956521739</v>
      </c>
      <c r="S271" s="17">
        <f t="shared" si="4"/>
        <v>8557.1428571428569</v>
      </c>
    </row>
    <row r="272" spans="2:19" x14ac:dyDescent="0.25">
      <c r="B272" t="s">
        <v>1410</v>
      </c>
      <c r="C272">
        <v>16</v>
      </c>
      <c r="D272">
        <v>18660</v>
      </c>
      <c r="E272">
        <v>20690</v>
      </c>
      <c r="F272">
        <v>24340</v>
      </c>
      <c r="G272">
        <v>12980</v>
      </c>
      <c r="H272">
        <v>76670</v>
      </c>
      <c r="I272">
        <v>3</v>
      </c>
      <c r="J272" t="s">
        <v>1351</v>
      </c>
      <c r="K272" t="s">
        <v>1331</v>
      </c>
      <c r="L272">
        <v>55</v>
      </c>
      <c r="M272" s="15">
        <v>0.50104166666666672</v>
      </c>
      <c r="N272" t="s">
        <v>1382</v>
      </c>
      <c r="R272" s="17">
        <f>SUM($H$257:H272)/L272</f>
        <v>6250</v>
      </c>
      <c r="S272" s="17">
        <f t="shared" si="4"/>
        <v>8518.8888888888887</v>
      </c>
    </row>
    <row r="273" spans="2:19" x14ac:dyDescent="0.25">
      <c r="B273" t="s">
        <v>1410</v>
      </c>
      <c r="C273">
        <v>17</v>
      </c>
      <c r="D273">
        <v>23885</v>
      </c>
      <c r="E273">
        <v>26480</v>
      </c>
      <c r="F273">
        <v>31155</v>
      </c>
      <c r="G273">
        <v>16615</v>
      </c>
      <c r="H273">
        <v>98135</v>
      </c>
      <c r="I273">
        <v>3</v>
      </c>
      <c r="J273" t="s">
        <v>1338</v>
      </c>
      <c r="K273" t="s">
        <v>1332</v>
      </c>
      <c r="L273">
        <v>67</v>
      </c>
      <c r="M273" s="15">
        <v>0.58472222222222225</v>
      </c>
      <c r="N273" t="s">
        <v>1383</v>
      </c>
      <c r="R273" s="17">
        <f>SUM($H$257:H273)/L273</f>
        <v>6595.2985074626868</v>
      </c>
      <c r="S273" s="17">
        <f t="shared" si="4"/>
        <v>8177.916666666667</v>
      </c>
    </row>
    <row r="274" spans="2:19" x14ac:dyDescent="0.25">
      <c r="B274" t="s">
        <v>1410</v>
      </c>
      <c r="C274">
        <v>18</v>
      </c>
      <c r="D274">
        <v>30570</v>
      </c>
      <c r="E274">
        <v>33895</v>
      </c>
      <c r="F274">
        <v>39875</v>
      </c>
      <c r="G274">
        <v>21270</v>
      </c>
      <c r="H274">
        <v>125610</v>
      </c>
      <c r="I274">
        <v>3</v>
      </c>
      <c r="J274" t="s">
        <v>1352</v>
      </c>
      <c r="K274" t="s">
        <v>1333</v>
      </c>
      <c r="L274">
        <v>80</v>
      </c>
      <c r="M274" s="15">
        <v>0.68171296296296291</v>
      </c>
      <c r="N274" t="s">
        <v>1384</v>
      </c>
      <c r="R274" s="17">
        <f>SUM($H$257:H274)/L274</f>
        <v>7093.6875</v>
      </c>
      <c r="S274" s="17">
        <f t="shared" si="4"/>
        <v>9662.3076923076915</v>
      </c>
    </row>
    <row r="275" spans="2:19" x14ac:dyDescent="0.25">
      <c r="B275" t="s">
        <v>1410</v>
      </c>
      <c r="C275">
        <v>19</v>
      </c>
      <c r="D275">
        <v>39130</v>
      </c>
      <c r="E275">
        <v>43385</v>
      </c>
      <c r="F275">
        <v>51040</v>
      </c>
      <c r="G275">
        <v>27225</v>
      </c>
      <c r="H275">
        <v>160780</v>
      </c>
      <c r="I275">
        <v>3</v>
      </c>
      <c r="J275" t="s">
        <v>1339</v>
      </c>
      <c r="K275" t="s">
        <v>1338</v>
      </c>
      <c r="L275">
        <v>96</v>
      </c>
      <c r="M275" s="15">
        <v>0.79432870370370368</v>
      </c>
      <c r="N275" t="s">
        <v>1385</v>
      </c>
      <c r="R275" s="17">
        <f>SUM($H$257:H275)/L275</f>
        <v>7586.197916666667</v>
      </c>
      <c r="S275" s="17">
        <f t="shared" si="4"/>
        <v>10048.75</v>
      </c>
    </row>
    <row r="276" spans="2:19" x14ac:dyDescent="0.25">
      <c r="B276" t="s">
        <v>1410</v>
      </c>
      <c r="C276">
        <v>20</v>
      </c>
      <c r="D276">
        <v>50090</v>
      </c>
      <c r="E276">
        <v>55535</v>
      </c>
      <c r="F276">
        <v>65335</v>
      </c>
      <c r="G276">
        <v>34845</v>
      </c>
      <c r="H276">
        <v>205805</v>
      </c>
      <c r="I276">
        <v>3</v>
      </c>
      <c r="J276" t="s">
        <v>1353</v>
      </c>
      <c r="K276" t="s">
        <v>1359</v>
      </c>
      <c r="L276">
        <v>115</v>
      </c>
      <c r="M276" s="15">
        <v>0.92488425925925921</v>
      </c>
      <c r="N276" t="s">
        <v>1386</v>
      </c>
      <c r="R276" s="17">
        <f>SUM($H$257:H276)/L276</f>
        <v>8122.434782608696</v>
      </c>
      <c r="S276" s="17">
        <f t="shared" si="4"/>
        <v>10831.842105263158</v>
      </c>
    </row>
    <row r="277" spans="2:19" x14ac:dyDescent="0.25">
      <c r="B277" t="s">
        <v>1411</v>
      </c>
      <c r="C277">
        <v>1</v>
      </c>
      <c r="D277">
        <v>550</v>
      </c>
      <c r="E277">
        <v>800</v>
      </c>
      <c r="F277">
        <v>750</v>
      </c>
      <c r="G277">
        <v>250</v>
      </c>
      <c r="H277">
        <v>2350</v>
      </c>
      <c r="I277">
        <v>1</v>
      </c>
      <c r="J277" t="s">
        <v>1320</v>
      </c>
      <c r="K277" t="s">
        <v>1320</v>
      </c>
      <c r="L277">
        <v>6</v>
      </c>
      <c r="M277" s="15">
        <v>5.7870370370370371E-2</v>
      </c>
      <c r="N277">
        <v>2</v>
      </c>
      <c r="R277" s="17">
        <f>SUM($H$277:H277)/L277</f>
        <v>391.66666666666669</v>
      </c>
      <c r="S277" s="17">
        <f t="shared" si="4"/>
        <v>391.66666666666669</v>
      </c>
    </row>
    <row r="278" spans="2:19" x14ac:dyDescent="0.25">
      <c r="B278" t="s">
        <v>1411</v>
      </c>
      <c r="C278">
        <v>2</v>
      </c>
      <c r="D278">
        <v>705</v>
      </c>
      <c r="E278">
        <v>1025</v>
      </c>
      <c r="F278">
        <v>960</v>
      </c>
      <c r="G278">
        <v>320</v>
      </c>
      <c r="H278">
        <v>3010</v>
      </c>
      <c r="I278">
        <v>1</v>
      </c>
      <c r="J278" t="s">
        <v>1321</v>
      </c>
      <c r="K278" t="s">
        <v>1320</v>
      </c>
      <c r="L278">
        <v>7</v>
      </c>
      <c r="M278" s="15">
        <v>7.0601851851851846E-2</v>
      </c>
      <c r="N278">
        <v>8</v>
      </c>
      <c r="R278" s="17">
        <f>SUM($H$277:H278)/L278</f>
        <v>765.71428571428567</v>
      </c>
      <c r="S278" s="17">
        <f t="shared" si="4"/>
        <v>3010</v>
      </c>
    </row>
    <row r="279" spans="2:19" x14ac:dyDescent="0.25">
      <c r="B279" t="s">
        <v>1411</v>
      </c>
      <c r="C279">
        <v>3</v>
      </c>
      <c r="D279">
        <v>900</v>
      </c>
      <c r="E279">
        <v>1310</v>
      </c>
      <c r="F279">
        <v>1230</v>
      </c>
      <c r="G279">
        <v>410</v>
      </c>
      <c r="H279">
        <v>3850</v>
      </c>
      <c r="I279">
        <v>1</v>
      </c>
      <c r="J279" t="s">
        <v>1322</v>
      </c>
      <c r="K279" t="s">
        <v>1320</v>
      </c>
      <c r="L279">
        <v>9</v>
      </c>
      <c r="M279" s="15">
        <v>8.5416666666666669E-2</v>
      </c>
      <c r="N279">
        <v>18</v>
      </c>
      <c r="R279" s="17">
        <f>SUM($H$277:H279)/L279</f>
        <v>1023.3333333333334</v>
      </c>
      <c r="S279" s="17">
        <f t="shared" si="4"/>
        <v>1925</v>
      </c>
    </row>
    <row r="280" spans="2:19" x14ac:dyDescent="0.25">
      <c r="B280" t="s">
        <v>1411</v>
      </c>
      <c r="C280">
        <v>4</v>
      </c>
      <c r="D280">
        <v>1155</v>
      </c>
      <c r="E280">
        <v>1680</v>
      </c>
      <c r="F280">
        <v>1575</v>
      </c>
      <c r="G280">
        <v>525</v>
      </c>
      <c r="H280">
        <v>4935</v>
      </c>
      <c r="I280">
        <v>1</v>
      </c>
      <c r="J280" t="s">
        <v>1322</v>
      </c>
      <c r="K280" t="s">
        <v>1320</v>
      </c>
      <c r="L280">
        <v>10</v>
      </c>
      <c r="M280" s="15">
        <v>0.1025462962962963</v>
      </c>
      <c r="N280">
        <v>32</v>
      </c>
      <c r="R280" s="17">
        <f>SUM($H$277:H280)/L280</f>
        <v>1414.5</v>
      </c>
      <c r="S280" s="17">
        <f t="shared" si="4"/>
        <v>4935</v>
      </c>
    </row>
    <row r="281" spans="2:19" x14ac:dyDescent="0.25">
      <c r="B281" t="s">
        <v>1411</v>
      </c>
      <c r="C281">
        <v>5</v>
      </c>
      <c r="D281">
        <v>1475</v>
      </c>
      <c r="E281">
        <v>2145</v>
      </c>
      <c r="F281">
        <v>2015</v>
      </c>
      <c r="G281">
        <v>670</v>
      </c>
      <c r="H281">
        <v>6305</v>
      </c>
      <c r="I281">
        <v>1</v>
      </c>
      <c r="J281" t="s">
        <v>1323</v>
      </c>
      <c r="K281" t="s">
        <v>1320</v>
      </c>
      <c r="L281">
        <v>12</v>
      </c>
      <c r="M281" s="15">
        <v>0.122337962962963</v>
      </c>
      <c r="N281">
        <v>50</v>
      </c>
      <c r="R281" s="17">
        <f>SUM($H$277:H281)/L281</f>
        <v>1704.1666666666667</v>
      </c>
      <c r="S281" s="17">
        <f t="shared" si="4"/>
        <v>3152.5</v>
      </c>
    </row>
    <row r="282" spans="2:19" x14ac:dyDescent="0.25">
      <c r="B282" t="s">
        <v>1411</v>
      </c>
      <c r="C282">
        <v>6</v>
      </c>
      <c r="D282">
        <v>1890</v>
      </c>
      <c r="E282">
        <v>2750</v>
      </c>
      <c r="F282">
        <v>2575</v>
      </c>
      <c r="G282">
        <v>860</v>
      </c>
      <c r="H282">
        <v>8075</v>
      </c>
      <c r="I282">
        <v>1</v>
      </c>
      <c r="J282" t="s">
        <v>1324</v>
      </c>
      <c r="K282" t="s">
        <v>1321</v>
      </c>
      <c r="L282">
        <v>15</v>
      </c>
      <c r="M282" s="15">
        <v>0.1453703703703704</v>
      </c>
      <c r="N282">
        <v>72</v>
      </c>
      <c r="R282" s="17">
        <f>SUM($H$277:H282)/L282</f>
        <v>1901.6666666666667</v>
      </c>
      <c r="S282" s="17">
        <f t="shared" si="4"/>
        <v>2691.6666666666665</v>
      </c>
    </row>
    <row r="283" spans="2:19" x14ac:dyDescent="0.25">
      <c r="B283" t="s">
        <v>1411</v>
      </c>
      <c r="C283">
        <v>7</v>
      </c>
      <c r="D283">
        <v>2420</v>
      </c>
      <c r="E283">
        <v>3520</v>
      </c>
      <c r="F283">
        <v>3300</v>
      </c>
      <c r="G283">
        <v>1100</v>
      </c>
      <c r="H283">
        <v>10340</v>
      </c>
      <c r="I283">
        <v>1</v>
      </c>
      <c r="J283" t="s">
        <v>1325</v>
      </c>
      <c r="K283" t="s">
        <v>1321</v>
      </c>
      <c r="L283">
        <v>18</v>
      </c>
      <c r="M283" s="15">
        <v>0.17222222222222219</v>
      </c>
      <c r="N283">
        <v>98</v>
      </c>
      <c r="R283" s="17">
        <f>SUM($H$277:H283)/L283</f>
        <v>2159.1666666666665</v>
      </c>
      <c r="S283" s="17">
        <f t="shared" si="4"/>
        <v>3446.6666666666665</v>
      </c>
    </row>
    <row r="284" spans="2:19" x14ac:dyDescent="0.25">
      <c r="B284" t="s">
        <v>1411</v>
      </c>
      <c r="C284">
        <v>8</v>
      </c>
      <c r="D284">
        <v>3095</v>
      </c>
      <c r="E284">
        <v>4505</v>
      </c>
      <c r="F284">
        <v>4220</v>
      </c>
      <c r="G284">
        <v>1405</v>
      </c>
      <c r="H284">
        <v>13225</v>
      </c>
      <c r="I284">
        <v>1</v>
      </c>
      <c r="J284" t="s">
        <v>1326</v>
      </c>
      <c r="K284" t="s">
        <v>1322</v>
      </c>
      <c r="L284">
        <v>21</v>
      </c>
      <c r="M284" s="15">
        <v>0.20324074074074069</v>
      </c>
      <c r="N284">
        <v>128</v>
      </c>
      <c r="R284" s="17">
        <f>SUM($H$277:H284)/L284</f>
        <v>2480.4761904761904</v>
      </c>
      <c r="S284" s="17">
        <f t="shared" si="4"/>
        <v>4408.333333333333</v>
      </c>
    </row>
    <row r="285" spans="2:19" x14ac:dyDescent="0.25">
      <c r="B285" t="s">
        <v>1411</v>
      </c>
      <c r="C285">
        <v>9</v>
      </c>
      <c r="D285">
        <v>3965</v>
      </c>
      <c r="E285">
        <v>5765</v>
      </c>
      <c r="F285">
        <v>5405</v>
      </c>
      <c r="G285">
        <v>1800</v>
      </c>
      <c r="H285">
        <v>16935</v>
      </c>
      <c r="I285">
        <v>1</v>
      </c>
      <c r="J285" t="s">
        <v>1327</v>
      </c>
      <c r="K285" t="s">
        <v>1323</v>
      </c>
      <c r="L285">
        <v>26</v>
      </c>
      <c r="M285" s="15">
        <v>0.2391203703703704</v>
      </c>
      <c r="N285">
        <v>162</v>
      </c>
      <c r="R285" s="17">
        <f>SUM($H$277:H285)/L285</f>
        <v>2654.8076923076924</v>
      </c>
      <c r="S285" s="17">
        <f t="shared" si="4"/>
        <v>3387</v>
      </c>
    </row>
    <row r="286" spans="2:19" x14ac:dyDescent="0.25">
      <c r="B286" t="s">
        <v>1411</v>
      </c>
      <c r="C286">
        <v>10</v>
      </c>
      <c r="D286">
        <v>5075</v>
      </c>
      <c r="E286">
        <v>7380</v>
      </c>
      <c r="F286">
        <v>6920</v>
      </c>
      <c r="G286">
        <v>2305</v>
      </c>
      <c r="H286">
        <v>21680</v>
      </c>
      <c r="I286">
        <v>1</v>
      </c>
      <c r="J286" t="s">
        <v>1328</v>
      </c>
      <c r="K286" t="s">
        <v>1324</v>
      </c>
      <c r="L286">
        <v>31</v>
      </c>
      <c r="M286" s="15">
        <v>0.28090277777777778</v>
      </c>
      <c r="N286">
        <v>200</v>
      </c>
      <c r="R286" s="17">
        <f>SUM($H$277:H286)/L286</f>
        <v>2925.9677419354839</v>
      </c>
      <c r="S286" s="17">
        <f t="shared" si="4"/>
        <v>4336</v>
      </c>
    </row>
    <row r="287" spans="2:19" x14ac:dyDescent="0.25">
      <c r="B287" t="s">
        <v>1411</v>
      </c>
      <c r="C287">
        <v>11</v>
      </c>
      <c r="D287">
        <v>6495</v>
      </c>
      <c r="E287">
        <v>9445</v>
      </c>
      <c r="F287">
        <v>8855</v>
      </c>
      <c r="G287">
        <v>2950</v>
      </c>
      <c r="H287">
        <v>27745</v>
      </c>
      <c r="I287">
        <v>2</v>
      </c>
      <c r="J287" t="s">
        <v>1330</v>
      </c>
      <c r="K287" t="s">
        <v>1324</v>
      </c>
      <c r="L287">
        <v>37</v>
      </c>
      <c r="M287" s="15">
        <v>0.32928240740740738</v>
      </c>
      <c r="N287">
        <v>242</v>
      </c>
      <c r="R287" s="17">
        <f>SUM($H$277:H287)/L287</f>
        <v>3201.3513513513512</v>
      </c>
      <c r="S287" s="17">
        <f t="shared" si="4"/>
        <v>4624.166666666667</v>
      </c>
    </row>
    <row r="288" spans="2:19" x14ac:dyDescent="0.25">
      <c r="B288" t="s">
        <v>1411</v>
      </c>
      <c r="C288">
        <v>12</v>
      </c>
      <c r="D288">
        <v>8310</v>
      </c>
      <c r="E288">
        <v>12090</v>
      </c>
      <c r="F288">
        <v>11335</v>
      </c>
      <c r="G288">
        <v>3780</v>
      </c>
      <c r="H288">
        <v>35515</v>
      </c>
      <c r="I288">
        <v>2</v>
      </c>
      <c r="J288" t="s">
        <v>1331</v>
      </c>
      <c r="K288" t="s">
        <v>1325</v>
      </c>
      <c r="L288">
        <v>45</v>
      </c>
      <c r="M288" s="15">
        <v>0.38553240740740741</v>
      </c>
      <c r="N288">
        <v>288</v>
      </c>
      <c r="R288" s="17">
        <f>SUM($H$277:H288)/L288</f>
        <v>3421.4444444444443</v>
      </c>
      <c r="S288" s="17">
        <f t="shared" si="4"/>
        <v>4439.375</v>
      </c>
    </row>
    <row r="289" spans="2:19" x14ac:dyDescent="0.25">
      <c r="B289" t="s">
        <v>1411</v>
      </c>
      <c r="C289">
        <v>13</v>
      </c>
      <c r="D289">
        <v>10640</v>
      </c>
      <c r="E289">
        <v>15475</v>
      </c>
      <c r="F289">
        <v>14505</v>
      </c>
      <c r="G289">
        <v>4835</v>
      </c>
      <c r="H289">
        <v>45455</v>
      </c>
      <c r="I289">
        <v>2</v>
      </c>
      <c r="J289" t="s">
        <v>1332</v>
      </c>
      <c r="K289" t="s">
        <v>1326</v>
      </c>
      <c r="L289">
        <v>53</v>
      </c>
      <c r="M289" s="15">
        <v>0.45069444444444451</v>
      </c>
      <c r="N289">
        <v>338</v>
      </c>
      <c r="R289" s="17">
        <f>SUM($H$277:H289)/L289</f>
        <v>3762.6415094339623</v>
      </c>
      <c r="S289" s="17">
        <f t="shared" si="4"/>
        <v>5681.875</v>
      </c>
    </row>
    <row r="290" spans="2:19" x14ac:dyDescent="0.25">
      <c r="B290" t="s">
        <v>1411</v>
      </c>
      <c r="C290">
        <v>14</v>
      </c>
      <c r="D290">
        <v>13615</v>
      </c>
      <c r="E290">
        <v>19805</v>
      </c>
      <c r="F290">
        <v>18570</v>
      </c>
      <c r="G290">
        <v>6190</v>
      </c>
      <c r="H290">
        <v>58180</v>
      </c>
      <c r="I290">
        <v>2</v>
      </c>
      <c r="J290" t="s">
        <v>1333</v>
      </c>
      <c r="K290" t="s">
        <v>1327</v>
      </c>
      <c r="L290">
        <v>64</v>
      </c>
      <c r="M290" s="15">
        <v>0.52615740740740746</v>
      </c>
      <c r="N290">
        <v>392</v>
      </c>
      <c r="R290" s="17">
        <f>SUM($H$277:H290)/L290</f>
        <v>4025</v>
      </c>
      <c r="S290" s="17">
        <f t="shared" si="4"/>
        <v>5289.090909090909</v>
      </c>
    </row>
    <row r="291" spans="2:19" x14ac:dyDescent="0.25">
      <c r="B291" t="s">
        <v>1411</v>
      </c>
      <c r="C291">
        <v>15</v>
      </c>
      <c r="D291">
        <v>17430</v>
      </c>
      <c r="E291">
        <v>25355</v>
      </c>
      <c r="F291">
        <v>23770</v>
      </c>
      <c r="G291">
        <v>7925</v>
      </c>
      <c r="H291">
        <v>74480</v>
      </c>
      <c r="I291">
        <v>2</v>
      </c>
      <c r="J291" t="s">
        <v>1351</v>
      </c>
      <c r="K291" t="s">
        <v>1330</v>
      </c>
      <c r="L291">
        <v>77</v>
      </c>
      <c r="M291" s="15">
        <v>0.61388888888888893</v>
      </c>
      <c r="N291">
        <v>450</v>
      </c>
      <c r="R291" s="17">
        <f>SUM($H$277:H291)/L291</f>
        <v>4312.727272727273</v>
      </c>
      <c r="S291" s="17">
        <f t="shared" si="4"/>
        <v>5729.2307692307695</v>
      </c>
    </row>
    <row r="292" spans="2:19" x14ac:dyDescent="0.25">
      <c r="B292" t="s">
        <v>1411</v>
      </c>
      <c r="C292">
        <v>16</v>
      </c>
      <c r="D292">
        <v>22310</v>
      </c>
      <c r="E292">
        <v>32450</v>
      </c>
      <c r="F292">
        <v>30425</v>
      </c>
      <c r="G292">
        <v>10140</v>
      </c>
      <c r="H292">
        <v>95325</v>
      </c>
      <c r="I292">
        <v>2</v>
      </c>
      <c r="J292" t="s">
        <v>1359</v>
      </c>
      <c r="K292" t="s">
        <v>1335</v>
      </c>
      <c r="L292">
        <v>92</v>
      </c>
      <c r="M292" s="15">
        <v>0.71562499999999996</v>
      </c>
      <c r="N292">
        <v>512</v>
      </c>
      <c r="R292" s="17">
        <f>SUM($H$277:H292)/L292</f>
        <v>4645.70652173913</v>
      </c>
      <c r="S292" s="17">
        <f t="shared" si="4"/>
        <v>6355</v>
      </c>
    </row>
    <row r="293" spans="2:19" x14ac:dyDescent="0.25">
      <c r="B293" t="s">
        <v>1411</v>
      </c>
      <c r="C293">
        <v>17</v>
      </c>
      <c r="D293">
        <v>28560</v>
      </c>
      <c r="E293">
        <v>41540</v>
      </c>
      <c r="F293">
        <v>38940</v>
      </c>
      <c r="G293">
        <v>12980</v>
      </c>
      <c r="H293">
        <v>122020</v>
      </c>
      <c r="I293">
        <v>2</v>
      </c>
      <c r="J293" t="s">
        <v>1352</v>
      </c>
      <c r="K293" t="s">
        <v>1331</v>
      </c>
      <c r="L293">
        <v>111</v>
      </c>
      <c r="M293" s="15">
        <v>0.83356481481481481</v>
      </c>
      <c r="N293">
        <v>578</v>
      </c>
      <c r="R293" s="17">
        <f>SUM($H$277:H293)/L293</f>
        <v>4949.7747747747744</v>
      </c>
      <c r="S293" s="17">
        <f t="shared" si="4"/>
        <v>6422.105263157895</v>
      </c>
    </row>
    <row r="294" spans="2:19" x14ac:dyDescent="0.25">
      <c r="B294" t="s">
        <v>1411</v>
      </c>
      <c r="C294">
        <v>18</v>
      </c>
      <c r="D294">
        <v>36555</v>
      </c>
      <c r="E294">
        <v>53170</v>
      </c>
      <c r="F294">
        <v>49845</v>
      </c>
      <c r="G294">
        <v>16615</v>
      </c>
      <c r="H294">
        <v>156185</v>
      </c>
      <c r="I294">
        <v>2</v>
      </c>
      <c r="J294" t="s">
        <v>1339</v>
      </c>
      <c r="K294" t="s">
        <v>1332</v>
      </c>
      <c r="L294">
        <v>133</v>
      </c>
      <c r="M294" s="15">
        <v>0.97037037037037033</v>
      </c>
      <c r="N294">
        <v>648</v>
      </c>
      <c r="R294" s="17">
        <f>SUM($H$277:H294)/L294</f>
        <v>5305.3383458646613</v>
      </c>
      <c r="S294" s="17">
        <f t="shared" si="4"/>
        <v>7099.318181818182</v>
      </c>
    </row>
    <row r="295" spans="2:19" x14ac:dyDescent="0.25">
      <c r="B295" t="s">
        <v>1411</v>
      </c>
      <c r="C295">
        <v>19</v>
      </c>
      <c r="D295">
        <v>46790</v>
      </c>
      <c r="E295">
        <v>68055</v>
      </c>
      <c r="F295">
        <v>63805</v>
      </c>
      <c r="G295">
        <v>21270</v>
      </c>
      <c r="H295">
        <v>199920</v>
      </c>
      <c r="I295">
        <v>2</v>
      </c>
      <c r="J295" t="s">
        <v>1340</v>
      </c>
      <c r="K295" t="s">
        <v>1333</v>
      </c>
      <c r="L295">
        <v>160</v>
      </c>
      <c r="M295" s="18">
        <v>1.129050925925926</v>
      </c>
      <c r="N295">
        <v>722</v>
      </c>
      <c r="R295" s="17">
        <f>SUM($H$277:H295)/L295</f>
        <v>5659.5625</v>
      </c>
      <c r="S295" s="17">
        <f t="shared" si="4"/>
        <v>7404.4444444444443</v>
      </c>
    </row>
    <row r="296" spans="2:19" x14ac:dyDescent="0.25">
      <c r="B296" t="s">
        <v>1411</v>
      </c>
      <c r="C296">
        <v>20</v>
      </c>
      <c r="D296">
        <v>59890</v>
      </c>
      <c r="E296">
        <v>87110</v>
      </c>
      <c r="F296">
        <v>81670</v>
      </c>
      <c r="G296">
        <v>27225</v>
      </c>
      <c r="H296">
        <v>255895</v>
      </c>
      <c r="I296">
        <v>2</v>
      </c>
      <c r="J296" t="s">
        <v>1412</v>
      </c>
      <c r="K296" t="s">
        <v>1338</v>
      </c>
      <c r="L296">
        <v>192</v>
      </c>
      <c r="M296" s="18">
        <v>1.313194444444445</v>
      </c>
      <c r="N296">
        <v>800</v>
      </c>
      <c r="R296" s="17">
        <f>SUM($H$277:H296)/L296</f>
        <v>6049.088541666667</v>
      </c>
      <c r="S296" s="17">
        <f t="shared" si="4"/>
        <v>7996.71875</v>
      </c>
    </row>
    <row r="297" spans="2:19" x14ac:dyDescent="0.25">
      <c r="B297" t="s">
        <v>1413</v>
      </c>
      <c r="C297">
        <v>1</v>
      </c>
      <c r="D297">
        <v>1600</v>
      </c>
      <c r="E297">
        <v>1250</v>
      </c>
      <c r="F297">
        <v>1050</v>
      </c>
      <c r="G297">
        <v>200</v>
      </c>
      <c r="H297">
        <v>4100</v>
      </c>
      <c r="I297">
        <v>1</v>
      </c>
      <c r="J297" t="s">
        <v>1322</v>
      </c>
      <c r="K297" t="s">
        <v>1320</v>
      </c>
      <c r="L297">
        <v>2</v>
      </c>
      <c r="M297" s="15">
        <v>2.314814814814815E-2</v>
      </c>
      <c r="N297">
        <v>2</v>
      </c>
      <c r="R297" s="17">
        <f>SUM($H$297:H297)/L297</f>
        <v>2050</v>
      </c>
      <c r="S297" s="17">
        <f t="shared" si="4"/>
        <v>2050</v>
      </c>
    </row>
    <row r="298" spans="2:19" x14ac:dyDescent="0.25">
      <c r="B298" t="s">
        <v>1413</v>
      </c>
      <c r="C298">
        <v>2</v>
      </c>
      <c r="D298">
        <v>1950</v>
      </c>
      <c r="E298">
        <v>1525</v>
      </c>
      <c r="F298">
        <v>1280</v>
      </c>
      <c r="G298">
        <v>245</v>
      </c>
      <c r="H298">
        <v>5000</v>
      </c>
      <c r="I298">
        <v>1</v>
      </c>
      <c r="J298" t="s">
        <v>1323</v>
      </c>
      <c r="K298" t="s">
        <v>1320</v>
      </c>
      <c r="L298">
        <v>3</v>
      </c>
      <c r="M298" s="15">
        <v>3.0324074074074069E-2</v>
      </c>
      <c r="N298">
        <v>8</v>
      </c>
      <c r="R298" s="17">
        <f>SUM($H$297:H298)/L298</f>
        <v>3033.3333333333335</v>
      </c>
      <c r="S298" s="17">
        <f t="shared" si="4"/>
        <v>5000</v>
      </c>
    </row>
    <row r="299" spans="2:19" x14ac:dyDescent="0.25">
      <c r="B299" t="s">
        <v>1413</v>
      </c>
      <c r="C299">
        <v>3</v>
      </c>
      <c r="D299">
        <v>2380</v>
      </c>
      <c r="E299">
        <v>1860</v>
      </c>
      <c r="F299">
        <v>1565</v>
      </c>
      <c r="G299">
        <v>300</v>
      </c>
      <c r="H299">
        <v>6105</v>
      </c>
      <c r="I299">
        <v>1</v>
      </c>
      <c r="J299" t="s">
        <v>1324</v>
      </c>
      <c r="K299" t="s">
        <v>1320</v>
      </c>
      <c r="L299">
        <v>3</v>
      </c>
      <c r="M299" s="15">
        <v>3.8657407407407397E-2</v>
      </c>
      <c r="N299">
        <v>18</v>
      </c>
      <c r="R299" s="17">
        <f>SUM($H$297:H299)/L299</f>
        <v>5068.333333333333</v>
      </c>
      <c r="S299" s="17">
        <f t="shared" si="4"/>
        <v>0</v>
      </c>
    </row>
    <row r="300" spans="2:19" x14ac:dyDescent="0.25">
      <c r="B300" t="s">
        <v>1413</v>
      </c>
      <c r="C300">
        <v>4</v>
      </c>
      <c r="D300">
        <v>2905</v>
      </c>
      <c r="E300">
        <v>2270</v>
      </c>
      <c r="F300">
        <v>1905</v>
      </c>
      <c r="G300">
        <v>365</v>
      </c>
      <c r="H300">
        <v>7445</v>
      </c>
      <c r="I300">
        <v>1</v>
      </c>
      <c r="J300" t="s">
        <v>1324</v>
      </c>
      <c r="K300" t="s">
        <v>1320</v>
      </c>
      <c r="L300">
        <v>4</v>
      </c>
      <c r="M300" s="15">
        <v>4.8263888888888891E-2</v>
      </c>
      <c r="N300">
        <v>32</v>
      </c>
      <c r="R300" s="17">
        <f>SUM($H$297:H300)/L300</f>
        <v>5662.5</v>
      </c>
      <c r="S300" s="17">
        <f t="shared" si="4"/>
        <v>13550</v>
      </c>
    </row>
    <row r="301" spans="2:19" x14ac:dyDescent="0.25">
      <c r="B301" t="s">
        <v>1413</v>
      </c>
      <c r="C301">
        <v>5</v>
      </c>
      <c r="D301">
        <v>3545</v>
      </c>
      <c r="E301">
        <v>2770</v>
      </c>
      <c r="F301">
        <v>2325</v>
      </c>
      <c r="G301">
        <v>445</v>
      </c>
      <c r="H301">
        <v>9085</v>
      </c>
      <c r="I301">
        <v>1</v>
      </c>
      <c r="J301" t="s">
        <v>1325</v>
      </c>
      <c r="K301" t="s">
        <v>1320</v>
      </c>
      <c r="L301">
        <v>5</v>
      </c>
      <c r="M301" s="15">
        <v>5.949074074074074E-2</v>
      </c>
      <c r="N301">
        <v>50</v>
      </c>
      <c r="R301" s="17">
        <f>SUM($H$297:H301)/L301</f>
        <v>6347</v>
      </c>
      <c r="S301" s="17">
        <f t="shared" si="4"/>
        <v>9085</v>
      </c>
    </row>
    <row r="302" spans="2:19" x14ac:dyDescent="0.25">
      <c r="B302" t="s">
        <v>1413</v>
      </c>
      <c r="C302">
        <v>6</v>
      </c>
      <c r="D302">
        <v>4325</v>
      </c>
      <c r="E302">
        <v>3380</v>
      </c>
      <c r="F302">
        <v>2840</v>
      </c>
      <c r="G302">
        <v>540</v>
      </c>
      <c r="H302">
        <v>11085</v>
      </c>
      <c r="I302">
        <v>1</v>
      </c>
      <c r="J302" t="s">
        <v>1326</v>
      </c>
      <c r="K302" t="s">
        <v>1320</v>
      </c>
      <c r="L302">
        <v>6</v>
      </c>
      <c r="M302" s="15">
        <v>7.2453703703703701E-2</v>
      </c>
      <c r="N302">
        <v>72</v>
      </c>
      <c r="R302" s="17">
        <f>SUM($H$297:H302)/L302</f>
        <v>7136.666666666667</v>
      </c>
      <c r="S302" s="17">
        <f t="shared" si="4"/>
        <v>11085</v>
      </c>
    </row>
    <row r="303" spans="2:19" x14ac:dyDescent="0.25">
      <c r="B303" t="s">
        <v>1413</v>
      </c>
      <c r="C303">
        <v>7</v>
      </c>
      <c r="D303">
        <v>5275</v>
      </c>
      <c r="E303">
        <v>4120</v>
      </c>
      <c r="F303">
        <v>3460</v>
      </c>
      <c r="G303">
        <v>660</v>
      </c>
      <c r="H303">
        <v>13515</v>
      </c>
      <c r="I303">
        <v>1</v>
      </c>
      <c r="J303" t="s">
        <v>1327</v>
      </c>
      <c r="K303" t="s">
        <v>1320</v>
      </c>
      <c r="L303">
        <v>7</v>
      </c>
      <c r="M303" s="15">
        <v>8.7615740740740744E-2</v>
      </c>
      <c r="N303">
        <v>98</v>
      </c>
      <c r="R303" s="17">
        <f>SUM($H$297:H303)/L303</f>
        <v>8047.8571428571431</v>
      </c>
      <c r="S303" s="17">
        <f t="shared" si="4"/>
        <v>13515</v>
      </c>
    </row>
    <row r="304" spans="2:19" x14ac:dyDescent="0.25">
      <c r="B304" t="s">
        <v>1413</v>
      </c>
      <c r="C304">
        <v>8</v>
      </c>
      <c r="D304">
        <v>6435</v>
      </c>
      <c r="E304">
        <v>5030</v>
      </c>
      <c r="F304">
        <v>4225</v>
      </c>
      <c r="G304">
        <v>805</v>
      </c>
      <c r="H304">
        <v>16495</v>
      </c>
      <c r="I304">
        <v>1</v>
      </c>
      <c r="J304" t="s">
        <v>1328</v>
      </c>
      <c r="K304" t="s">
        <v>1321</v>
      </c>
      <c r="L304">
        <v>9</v>
      </c>
      <c r="M304" s="15">
        <v>0.1050925925925926</v>
      </c>
      <c r="N304">
        <v>128</v>
      </c>
      <c r="R304" s="17">
        <f>SUM($H$297:H304)/L304</f>
        <v>8092.2222222222226</v>
      </c>
      <c r="S304" s="17">
        <f t="shared" si="4"/>
        <v>8247.5</v>
      </c>
    </row>
    <row r="305" spans="2:19" x14ac:dyDescent="0.25">
      <c r="B305" t="s">
        <v>1413</v>
      </c>
      <c r="C305">
        <v>9</v>
      </c>
      <c r="D305">
        <v>7850</v>
      </c>
      <c r="E305">
        <v>6135</v>
      </c>
      <c r="F305">
        <v>5155</v>
      </c>
      <c r="G305">
        <v>980</v>
      </c>
      <c r="H305">
        <v>20120</v>
      </c>
      <c r="I305">
        <v>1</v>
      </c>
      <c r="J305" t="s">
        <v>1330</v>
      </c>
      <c r="K305" t="s">
        <v>1321</v>
      </c>
      <c r="L305">
        <v>10</v>
      </c>
      <c r="M305" s="15">
        <v>0.12534722222222219</v>
      </c>
      <c r="N305">
        <v>162</v>
      </c>
      <c r="R305" s="17">
        <f>SUM($H$297:H305)/L305</f>
        <v>9295</v>
      </c>
      <c r="S305" s="17">
        <f t="shared" si="4"/>
        <v>20120</v>
      </c>
    </row>
    <row r="306" spans="2:19" x14ac:dyDescent="0.25">
      <c r="B306" t="s">
        <v>1413</v>
      </c>
      <c r="C306">
        <v>10</v>
      </c>
      <c r="D306">
        <v>9580</v>
      </c>
      <c r="E306">
        <v>7485</v>
      </c>
      <c r="F306">
        <v>6285</v>
      </c>
      <c r="G306">
        <v>1195</v>
      </c>
      <c r="H306">
        <v>24545</v>
      </c>
      <c r="I306">
        <v>1</v>
      </c>
      <c r="J306" t="s">
        <v>1330</v>
      </c>
      <c r="K306" t="s">
        <v>1321</v>
      </c>
      <c r="L306">
        <v>12</v>
      </c>
      <c r="M306" s="15">
        <v>0.14884259259259261</v>
      </c>
      <c r="N306">
        <v>200</v>
      </c>
      <c r="R306" s="17">
        <f>SUM($H$297:H306)/L306</f>
        <v>9791.25</v>
      </c>
      <c r="S306" s="17">
        <f t="shared" si="4"/>
        <v>12272.5</v>
      </c>
    </row>
    <row r="307" spans="2:19" x14ac:dyDescent="0.25">
      <c r="B307" t="s">
        <v>1413</v>
      </c>
      <c r="C307">
        <v>11</v>
      </c>
      <c r="D307">
        <v>11685</v>
      </c>
      <c r="E307">
        <v>9130</v>
      </c>
      <c r="F307">
        <v>7670</v>
      </c>
      <c r="G307">
        <v>1460</v>
      </c>
      <c r="H307">
        <v>29945</v>
      </c>
      <c r="I307">
        <v>2</v>
      </c>
      <c r="J307" t="s">
        <v>1335</v>
      </c>
      <c r="K307" t="s">
        <v>1322</v>
      </c>
      <c r="L307">
        <v>15</v>
      </c>
      <c r="M307" s="15">
        <v>0.1761574074074074</v>
      </c>
      <c r="N307">
        <v>242</v>
      </c>
      <c r="R307" s="17">
        <f>SUM($H$297:H307)/L307</f>
        <v>9829.3333333333339</v>
      </c>
      <c r="S307" s="17">
        <f t="shared" si="4"/>
        <v>9981.6666666666661</v>
      </c>
    </row>
    <row r="308" spans="2:19" x14ac:dyDescent="0.25">
      <c r="B308" t="s">
        <v>1413</v>
      </c>
      <c r="C308">
        <v>12</v>
      </c>
      <c r="D308">
        <v>14260</v>
      </c>
      <c r="E308">
        <v>11140</v>
      </c>
      <c r="F308">
        <v>9355</v>
      </c>
      <c r="G308">
        <v>1780</v>
      </c>
      <c r="H308">
        <v>36535</v>
      </c>
      <c r="I308">
        <v>2</v>
      </c>
      <c r="J308" t="s">
        <v>1331</v>
      </c>
      <c r="K308" t="s">
        <v>1323</v>
      </c>
      <c r="L308">
        <v>18</v>
      </c>
      <c r="M308" s="15">
        <v>0.20775462962962959</v>
      </c>
      <c r="N308">
        <v>288</v>
      </c>
      <c r="R308" s="17">
        <f>SUM($H$297:H308)/L308</f>
        <v>10220.833333333334</v>
      </c>
      <c r="S308" s="17">
        <f t="shared" si="4"/>
        <v>12178.333333333334</v>
      </c>
    </row>
    <row r="309" spans="2:19" x14ac:dyDescent="0.25">
      <c r="B309" t="s">
        <v>1413</v>
      </c>
      <c r="C309">
        <v>13</v>
      </c>
      <c r="D309">
        <v>17395</v>
      </c>
      <c r="E309">
        <v>13590</v>
      </c>
      <c r="F309">
        <v>11415</v>
      </c>
      <c r="G309">
        <v>2175</v>
      </c>
      <c r="H309">
        <v>44575</v>
      </c>
      <c r="I309">
        <v>2</v>
      </c>
      <c r="J309" t="s">
        <v>1332</v>
      </c>
      <c r="K309" t="s">
        <v>1323</v>
      </c>
      <c r="L309">
        <v>21</v>
      </c>
      <c r="M309" s="15">
        <v>0.24456018518518521</v>
      </c>
      <c r="N309">
        <v>338</v>
      </c>
      <c r="R309" s="17">
        <f>SUM($H$297:H309)/L309</f>
        <v>10883.333333333334</v>
      </c>
      <c r="S309" s="17">
        <f t="shared" si="4"/>
        <v>14858.333333333334</v>
      </c>
    </row>
    <row r="310" spans="2:19" x14ac:dyDescent="0.25">
      <c r="B310" t="s">
        <v>1413</v>
      </c>
      <c r="C310">
        <v>14</v>
      </c>
      <c r="D310">
        <v>21225</v>
      </c>
      <c r="E310">
        <v>16580</v>
      </c>
      <c r="F310">
        <v>13925</v>
      </c>
      <c r="G310">
        <v>2655</v>
      </c>
      <c r="H310">
        <v>54385</v>
      </c>
      <c r="I310">
        <v>2</v>
      </c>
      <c r="J310" t="s">
        <v>1333</v>
      </c>
      <c r="K310" t="s">
        <v>1324</v>
      </c>
      <c r="L310">
        <v>26</v>
      </c>
      <c r="M310" s="15">
        <v>0.28715277777777781</v>
      </c>
      <c r="N310">
        <v>392</v>
      </c>
      <c r="R310" s="17">
        <f>SUM($H$297:H310)/L310</f>
        <v>10882.115384615385</v>
      </c>
      <c r="S310" s="17">
        <f t="shared" si="4"/>
        <v>10877</v>
      </c>
    </row>
    <row r="311" spans="2:19" x14ac:dyDescent="0.25">
      <c r="B311" t="s">
        <v>1413</v>
      </c>
      <c r="C311">
        <v>15</v>
      </c>
      <c r="D311">
        <v>25890</v>
      </c>
      <c r="E311">
        <v>20230</v>
      </c>
      <c r="F311">
        <v>16990</v>
      </c>
      <c r="G311">
        <v>3235</v>
      </c>
      <c r="H311">
        <v>66345</v>
      </c>
      <c r="I311">
        <v>2</v>
      </c>
      <c r="J311" t="s">
        <v>1351</v>
      </c>
      <c r="K311" t="s">
        <v>1325</v>
      </c>
      <c r="L311">
        <v>31</v>
      </c>
      <c r="M311" s="15">
        <v>0.33657407407407408</v>
      </c>
      <c r="N311">
        <v>450</v>
      </c>
      <c r="R311" s="17">
        <f>SUM($H$297:H311)/L311</f>
        <v>11267.096774193549</v>
      </c>
      <c r="S311" s="17">
        <f t="shared" si="4"/>
        <v>13269</v>
      </c>
    </row>
    <row r="312" spans="2:19" x14ac:dyDescent="0.25">
      <c r="B312" t="s">
        <v>1413</v>
      </c>
      <c r="C312">
        <v>16</v>
      </c>
      <c r="D312">
        <v>31590</v>
      </c>
      <c r="E312">
        <v>24680</v>
      </c>
      <c r="F312">
        <v>20730</v>
      </c>
      <c r="G312">
        <v>3950</v>
      </c>
      <c r="H312">
        <v>80950</v>
      </c>
      <c r="I312">
        <v>2</v>
      </c>
      <c r="J312" t="s">
        <v>1359</v>
      </c>
      <c r="K312" t="s">
        <v>1325</v>
      </c>
      <c r="L312">
        <v>37</v>
      </c>
      <c r="M312" s="15">
        <v>0.39386574074074082</v>
      </c>
      <c r="N312">
        <v>512</v>
      </c>
      <c r="R312" s="17">
        <f>SUM($H$297:H312)/L312</f>
        <v>11627.837837837838</v>
      </c>
      <c r="S312" s="17">
        <f t="shared" si="4"/>
        <v>13491.666666666666</v>
      </c>
    </row>
    <row r="313" spans="2:19" x14ac:dyDescent="0.25">
      <c r="B313" t="s">
        <v>1413</v>
      </c>
      <c r="C313">
        <v>17</v>
      </c>
      <c r="D313">
        <v>38535</v>
      </c>
      <c r="E313">
        <v>30105</v>
      </c>
      <c r="F313">
        <v>25290</v>
      </c>
      <c r="G313">
        <v>4815</v>
      </c>
      <c r="H313">
        <v>98745</v>
      </c>
      <c r="I313">
        <v>2</v>
      </c>
      <c r="J313" t="s">
        <v>1352</v>
      </c>
      <c r="K313" t="s">
        <v>1326</v>
      </c>
      <c r="L313">
        <v>44</v>
      </c>
      <c r="M313" s="15">
        <v>0.46030092592592592</v>
      </c>
      <c r="N313">
        <v>578</v>
      </c>
      <c r="R313" s="17">
        <f>SUM($H$297:H313)/L313</f>
        <v>12022.15909090909</v>
      </c>
      <c r="S313" s="17">
        <f t="shared" si="4"/>
        <v>14106.428571428571</v>
      </c>
    </row>
    <row r="314" spans="2:19" x14ac:dyDescent="0.25">
      <c r="B314" t="s">
        <v>1413</v>
      </c>
      <c r="C314">
        <v>18</v>
      </c>
      <c r="D314">
        <v>47015</v>
      </c>
      <c r="E314">
        <v>36730</v>
      </c>
      <c r="F314">
        <v>30855</v>
      </c>
      <c r="G314">
        <v>5875</v>
      </c>
      <c r="H314">
        <v>120475</v>
      </c>
      <c r="I314">
        <v>2</v>
      </c>
      <c r="J314" t="s">
        <v>1339</v>
      </c>
      <c r="K314" t="s">
        <v>1327</v>
      </c>
      <c r="L314">
        <v>53</v>
      </c>
      <c r="M314" s="15">
        <v>0.53749999999999998</v>
      </c>
      <c r="N314">
        <v>648</v>
      </c>
      <c r="R314" s="17">
        <f>SUM($H$297:H314)/L314</f>
        <v>12253.773584905661</v>
      </c>
      <c r="S314" s="17">
        <f t="shared" si="4"/>
        <v>13386.111111111111</v>
      </c>
    </row>
    <row r="315" spans="2:19" x14ac:dyDescent="0.25">
      <c r="B315" t="s">
        <v>1413</v>
      </c>
      <c r="C315">
        <v>19</v>
      </c>
      <c r="D315">
        <v>57360</v>
      </c>
      <c r="E315">
        <v>44810</v>
      </c>
      <c r="F315">
        <v>37640</v>
      </c>
      <c r="G315">
        <v>7170</v>
      </c>
      <c r="H315">
        <v>146980</v>
      </c>
      <c r="I315">
        <v>2</v>
      </c>
      <c r="J315" t="s">
        <v>1353</v>
      </c>
      <c r="K315" t="s">
        <v>1328</v>
      </c>
      <c r="L315">
        <v>64</v>
      </c>
      <c r="M315" s="15">
        <v>0.6269675925925926</v>
      </c>
      <c r="N315">
        <v>722</v>
      </c>
      <c r="R315" s="17">
        <f>SUM($H$297:H315)/L315</f>
        <v>12444.21875</v>
      </c>
      <c r="S315" s="17">
        <f t="shared" si="4"/>
        <v>13361.818181818182</v>
      </c>
    </row>
    <row r="316" spans="2:19" x14ac:dyDescent="0.25">
      <c r="B316" t="s">
        <v>1413</v>
      </c>
      <c r="C316">
        <v>20</v>
      </c>
      <c r="D316">
        <v>69975</v>
      </c>
      <c r="E316">
        <v>54670</v>
      </c>
      <c r="F316">
        <v>45925</v>
      </c>
      <c r="G316">
        <v>8745</v>
      </c>
      <c r="H316">
        <v>179315</v>
      </c>
      <c r="I316">
        <v>2</v>
      </c>
      <c r="J316" t="s">
        <v>1340</v>
      </c>
      <c r="K316" t="s">
        <v>1330</v>
      </c>
      <c r="L316">
        <v>77</v>
      </c>
      <c r="M316" s="15">
        <v>0.73067129629629635</v>
      </c>
      <c r="N316">
        <v>800</v>
      </c>
      <c r="R316" s="17">
        <f>SUM($H$297:H316)/L316</f>
        <v>12672.012987012988</v>
      </c>
      <c r="S316" s="17">
        <f t="shared" si="4"/>
        <v>13793.461538461539</v>
      </c>
    </row>
    <row r="317" spans="2:19" x14ac:dyDescent="0.25">
      <c r="B317" t="s">
        <v>1358</v>
      </c>
      <c r="C317">
        <v>1</v>
      </c>
      <c r="D317">
        <v>2880</v>
      </c>
      <c r="E317">
        <v>2740</v>
      </c>
      <c r="F317">
        <v>2580</v>
      </c>
      <c r="G317">
        <v>990</v>
      </c>
      <c r="H317">
        <v>9190</v>
      </c>
      <c r="I317">
        <v>4</v>
      </c>
      <c r="J317" t="s">
        <v>1324</v>
      </c>
      <c r="K317" t="s">
        <v>1321</v>
      </c>
      <c r="L317">
        <v>7</v>
      </c>
      <c r="M317" s="15">
        <v>9.2592592592592587E-2</v>
      </c>
      <c r="R317" s="17">
        <f>SUM($H$317:H317)/L317</f>
        <v>1312.8571428571429</v>
      </c>
      <c r="S317" s="17">
        <f t="shared" si="4"/>
        <v>1312.8571428571429</v>
      </c>
    </row>
    <row r="318" spans="2:19" x14ac:dyDescent="0.25">
      <c r="B318" t="s">
        <v>1358</v>
      </c>
      <c r="C318">
        <v>2</v>
      </c>
      <c r="D318">
        <v>3630</v>
      </c>
      <c r="E318">
        <v>3450</v>
      </c>
      <c r="F318">
        <v>3250</v>
      </c>
      <c r="G318">
        <v>1245</v>
      </c>
      <c r="H318">
        <v>11575</v>
      </c>
      <c r="I318">
        <v>2</v>
      </c>
      <c r="J318" t="s">
        <v>1325</v>
      </c>
      <c r="K318" t="s">
        <v>1322</v>
      </c>
      <c r="L318">
        <v>9</v>
      </c>
      <c r="M318" s="15">
        <v>0.11087962962962961</v>
      </c>
      <c r="R318" s="17">
        <f>SUM($H$317:H318)/L318</f>
        <v>2307.2222222222222</v>
      </c>
      <c r="S318" s="17">
        <f t="shared" si="4"/>
        <v>5787.5</v>
      </c>
    </row>
    <row r="319" spans="2:19" x14ac:dyDescent="0.25">
      <c r="B319" t="s">
        <v>1358</v>
      </c>
      <c r="C319">
        <v>3</v>
      </c>
      <c r="D319">
        <v>4570</v>
      </c>
      <c r="E319">
        <v>4350</v>
      </c>
      <c r="F319">
        <v>4095</v>
      </c>
      <c r="G319">
        <v>1570</v>
      </c>
      <c r="H319">
        <v>14585</v>
      </c>
      <c r="I319">
        <v>2</v>
      </c>
      <c r="J319" t="s">
        <v>1326</v>
      </c>
      <c r="K319" t="s">
        <v>1322</v>
      </c>
      <c r="L319">
        <v>10</v>
      </c>
      <c r="M319" s="15">
        <v>0.1320601851851852</v>
      </c>
      <c r="R319" s="17">
        <f>SUM($H$317:H319)/L319</f>
        <v>3535</v>
      </c>
      <c r="S319" s="17">
        <f t="shared" si="4"/>
        <v>14585</v>
      </c>
    </row>
    <row r="320" spans="2:19" x14ac:dyDescent="0.25">
      <c r="B320" t="s">
        <v>1358</v>
      </c>
      <c r="C320">
        <v>4</v>
      </c>
      <c r="D320">
        <v>5760</v>
      </c>
      <c r="E320">
        <v>5480</v>
      </c>
      <c r="F320">
        <v>5160</v>
      </c>
      <c r="G320">
        <v>1980</v>
      </c>
      <c r="H320">
        <v>18380</v>
      </c>
      <c r="I320">
        <v>2</v>
      </c>
      <c r="J320" t="s">
        <v>1327</v>
      </c>
      <c r="K320" t="s">
        <v>1323</v>
      </c>
      <c r="L320">
        <v>12</v>
      </c>
      <c r="M320" s="15">
        <v>0.156712962962963</v>
      </c>
      <c r="R320" s="17">
        <f>SUM($H$317:H320)/L320</f>
        <v>4477.5</v>
      </c>
      <c r="S320" s="17">
        <f t="shared" si="4"/>
        <v>9190</v>
      </c>
    </row>
    <row r="321" spans="2:19" x14ac:dyDescent="0.25">
      <c r="B321" t="s">
        <v>1358</v>
      </c>
      <c r="C321">
        <v>5</v>
      </c>
      <c r="D321">
        <v>7260</v>
      </c>
      <c r="E321">
        <v>6905</v>
      </c>
      <c r="F321">
        <v>6505</v>
      </c>
      <c r="G321">
        <v>2495</v>
      </c>
      <c r="H321">
        <v>23165</v>
      </c>
      <c r="I321">
        <v>2</v>
      </c>
      <c r="J321" t="s">
        <v>1328</v>
      </c>
      <c r="K321" t="s">
        <v>1324</v>
      </c>
      <c r="L321">
        <v>15</v>
      </c>
      <c r="M321" s="15">
        <v>0.1853009259259259</v>
      </c>
      <c r="R321" s="17">
        <f>SUM($H$317:H321)/L321</f>
        <v>5126.333333333333</v>
      </c>
      <c r="S321" s="17">
        <f t="shared" si="4"/>
        <v>7721.666666666667</v>
      </c>
    </row>
    <row r="322" spans="2:19" x14ac:dyDescent="0.25">
      <c r="B322" t="s">
        <v>1358</v>
      </c>
      <c r="C322">
        <v>6</v>
      </c>
      <c r="D322">
        <v>9145</v>
      </c>
      <c r="E322">
        <v>8700</v>
      </c>
      <c r="F322">
        <v>8195</v>
      </c>
      <c r="G322">
        <v>3145</v>
      </c>
      <c r="H322">
        <v>29185</v>
      </c>
      <c r="I322">
        <v>3</v>
      </c>
      <c r="J322" t="s">
        <v>1330</v>
      </c>
      <c r="K322" t="s">
        <v>1325</v>
      </c>
      <c r="L322">
        <v>18</v>
      </c>
      <c r="M322" s="15">
        <v>0.21840277777777781</v>
      </c>
      <c r="R322" s="17">
        <f>SUM($H$317:H322)/L322</f>
        <v>5893.333333333333</v>
      </c>
      <c r="S322" s="17">
        <f t="shared" si="4"/>
        <v>9728.3333333333339</v>
      </c>
    </row>
    <row r="323" spans="2:19" x14ac:dyDescent="0.25">
      <c r="B323" t="s">
        <v>1358</v>
      </c>
      <c r="C323">
        <v>7</v>
      </c>
      <c r="D323">
        <v>11525</v>
      </c>
      <c r="E323">
        <v>10965</v>
      </c>
      <c r="F323">
        <v>10325</v>
      </c>
      <c r="G323">
        <v>3960</v>
      </c>
      <c r="H323">
        <v>36775</v>
      </c>
      <c r="I323">
        <v>3</v>
      </c>
      <c r="J323" t="s">
        <v>1335</v>
      </c>
      <c r="K323" t="s">
        <v>1325</v>
      </c>
      <c r="L323">
        <v>21</v>
      </c>
      <c r="M323" s="15">
        <v>0.25671296296296298</v>
      </c>
      <c r="R323" s="17">
        <f>SUM($H$317:H323)/L323</f>
        <v>6802.6190476190477</v>
      </c>
      <c r="S323" s="17">
        <f t="shared" si="4"/>
        <v>12258.333333333334</v>
      </c>
    </row>
    <row r="324" spans="2:19" x14ac:dyDescent="0.25">
      <c r="B324" t="s">
        <v>1358</v>
      </c>
      <c r="C324">
        <v>8</v>
      </c>
      <c r="D324">
        <v>14520</v>
      </c>
      <c r="E324">
        <v>13815</v>
      </c>
      <c r="F324">
        <v>13010</v>
      </c>
      <c r="G324">
        <v>4990</v>
      </c>
      <c r="H324">
        <v>46335</v>
      </c>
      <c r="I324">
        <v>3</v>
      </c>
      <c r="J324" t="s">
        <v>1332</v>
      </c>
      <c r="K324" t="s">
        <v>1326</v>
      </c>
      <c r="L324">
        <v>26</v>
      </c>
      <c r="M324" s="15">
        <v>0.30127314814814821</v>
      </c>
      <c r="R324" s="17">
        <f>SUM($H$317:H324)/L324</f>
        <v>7276.5384615384619</v>
      </c>
      <c r="S324" s="17">
        <f t="shared" si="4"/>
        <v>9267</v>
      </c>
    </row>
    <row r="325" spans="2:19" x14ac:dyDescent="0.25">
      <c r="B325" t="s">
        <v>1358</v>
      </c>
      <c r="C325">
        <v>9</v>
      </c>
      <c r="D325">
        <v>18295</v>
      </c>
      <c r="E325">
        <v>17405</v>
      </c>
      <c r="F325">
        <v>16390</v>
      </c>
      <c r="G325">
        <v>6290</v>
      </c>
      <c r="H325">
        <v>58380</v>
      </c>
      <c r="I325">
        <v>3</v>
      </c>
      <c r="J325" t="s">
        <v>1333</v>
      </c>
      <c r="K325" t="s">
        <v>1327</v>
      </c>
      <c r="L325">
        <v>31</v>
      </c>
      <c r="M325" s="15">
        <v>0.35300925925925919</v>
      </c>
      <c r="R325" s="17">
        <f>SUM($H$317:H325)/L325</f>
        <v>7986.1290322580644</v>
      </c>
      <c r="S325" s="17">
        <f t="shared" ref="S325:S388" si="5">IF(AND(S324=0,S323=0),(H325+H324+H323)/(L325-L324),IFERROR(IF(S324=0,(H325+H324)/(L325-L324),IF(S324=0,SUMIFS(H:H,B:B,B325,L:L,L325),IF(L325&lt;L324,H325/L325,IF(L325&gt;L324,H325/(L325-L324),0)))),0))</f>
        <v>11676</v>
      </c>
    </row>
    <row r="326" spans="2:19" x14ac:dyDescent="0.25">
      <c r="B326" t="s">
        <v>1358</v>
      </c>
      <c r="C326">
        <v>10</v>
      </c>
      <c r="D326">
        <v>23055</v>
      </c>
      <c r="E326">
        <v>21930</v>
      </c>
      <c r="F326">
        <v>20650</v>
      </c>
      <c r="G326">
        <v>7925</v>
      </c>
      <c r="H326">
        <v>73560</v>
      </c>
      <c r="I326">
        <v>3</v>
      </c>
      <c r="J326" t="s">
        <v>1351</v>
      </c>
      <c r="K326" t="s">
        <v>1330</v>
      </c>
      <c r="L326">
        <v>37</v>
      </c>
      <c r="M326" s="15">
        <v>0.41296296296296298</v>
      </c>
      <c r="R326" s="17">
        <f>SUM($H$317:H326)/L326</f>
        <v>8679.1891891891901</v>
      </c>
      <c r="S326" s="17">
        <f t="shared" si="5"/>
        <v>12260</v>
      </c>
    </row>
    <row r="327" spans="2:19" x14ac:dyDescent="0.25">
      <c r="B327" t="s">
        <v>1358</v>
      </c>
      <c r="C327">
        <v>11</v>
      </c>
      <c r="D327">
        <v>29045</v>
      </c>
      <c r="E327">
        <v>27635</v>
      </c>
      <c r="F327">
        <v>26020</v>
      </c>
      <c r="G327">
        <v>9985</v>
      </c>
      <c r="H327">
        <v>92685</v>
      </c>
      <c r="I327">
        <v>3</v>
      </c>
      <c r="J327" t="s">
        <v>1338</v>
      </c>
      <c r="K327" t="s">
        <v>1335</v>
      </c>
      <c r="L327">
        <v>45</v>
      </c>
      <c r="M327" s="15">
        <v>0.48252314814814817</v>
      </c>
      <c r="R327" s="17">
        <f>SUM($H$317:H327)/L327</f>
        <v>9195.8888888888887</v>
      </c>
      <c r="S327" s="17">
        <f t="shared" si="5"/>
        <v>11585.625</v>
      </c>
    </row>
    <row r="328" spans="2:19" x14ac:dyDescent="0.25">
      <c r="B328" t="s">
        <v>1358</v>
      </c>
      <c r="C328">
        <v>12</v>
      </c>
      <c r="D328">
        <v>36600</v>
      </c>
      <c r="E328">
        <v>34820</v>
      </c>
      <c r="F328">
        <v>32785</v>
      </c>
      <c r="G328">
        <v>12580</v>
      </c>
      <c r="H328">
        <v>116785</v>
      </c>
      <c r="I328">
        <v>3</v>
      </c>
      <c r="J328" t="s">
        <v>1359</v>
      </c>
      <c r="K328" t="s">
        <v>1331</v>
      </c>
      <c r="L328">
        <v>53</v>
      </c>
      <c r="M328" s="15">
        <v>0.56319444444444444</v>
      </c>
      <c r="R328" s="17">
        <f>SUM($H$317:H328)/L328</f>
        <v>10011.32075471698</v>
      </c>
      <c r="S328" s="17">
        <f t="shared" si="5"/>
        <v>14598.125</v>
      </c>
    </row>
    <row r="329" spans="2:19" x14ac:dyDescent="0.25">
      <c r="B329" t="s">
        <v>1358</v>
      </c>
      <c r="C329">
        <v>13</v>
      </c>
      <c r="D329">
        <v>46115</v>
      </c>
      <c r="E329">
        <v>43875</v>
      </c>
      <c r="F329">
        <v>41310</v>
      </c>
      <c r="G329">
        <v>15850</v>
      </c>
      <c r="H329">
        <v>147150</v>
      </c>
      <c r="I329">
        <v>3</v>
      </c>
      <c r="J329" t="s">
        <v>1339</v>
      </c>
      <c r="K329" t="s">
        <v>1332</v>
      </c>
      <c r="L329">
        <v>64</v>
      </c>
      <c r="M329" s="15">
        <v>0.656712962962963</v>
      </c>
      <c r="R329" s="17">
        <f>SUM($H$317:H329)/L329</f>
        <v>10589.84375</v>
      </c>
      <c r="S329" s="17">
        <f t="shared" si="5"/>
        <v>13377.272727272728</v>
      </c>
    </row>
    <row r="330" spans="2:19" x14ac:dyDescent="0.25">
      <c r="B330" t="s">
        <v>1358</v>
      </c>
      <c r="C330">
        <v>14</v>
      </c>
      <c r="D330">
        <v>58105</v>
      </c>
      <c r="E330">
        <v>55280</v>
      </c>
      <c r="F330">
        <v>52050</v>
      </c>
      <c r="G330">
        <v>19975</v>
      </c>
      <c r="H330">
        <v>185410</v>
      </c>
      <c r="I330">
        <v>3</v>
      </c>
      <c r="J330" t="s">
        <v>1353</v>
      </c>
      <c r="K330" t="s">
        <v>1333</v>
      </c>
      <c r="L330">
        <v>77</v>
      </c>
      <c r="M330" s="15">
        <v>0.76527777777777772</v>
      </c>
      <c r="R330" s="17">
        <f>SUM($H$317:H330)/L330</f>
        <v>11209.870129870131</v>
      </c>
      <c r="S330" s="17">
        <f t="shared" si="5"/>
        <v>14262.307692307691</v>
      </c>
    </row>
    <row r="331" spans="2:19" x14ac:dyDescent="0.25">
      <c r="B331" t="s">
        <v>1358</v>
      </c>
      <c r="C331">
        <v>15</v>
      </c>
      <c r="D331">
        <v>73210</v>
      </c>
      <c r="E331">
        <v>69655</v>
      </c>
      <c r="F331">
        <v>65585</v>
      </c>
      <c r="G331">
        <v>25165</v>
      </c>
      <c r="H331">
        <v>233615</v>
      </c>
      <c r="I331">
        <v>3</v>
      </c>
      <c r="J331" t="s">
        <v>1340</v>
      </c>
      <c r="K331" t="s">
        <v>1351</v>
      </c>
      <c r="L331">
        <v>92</v>
      </c>
      <c r="M331" s="15">
        <v>0.89120370370370372</v>
      </c>
      <c r="R331" s="17">
        <f>SUM($H$317:H331)/L331</f>
        <v>11921.467391304348</v>
      </c>
      <c r="S331" s="17">
        <f t="shared" si="5"/>
        <v>15574.333333333334</v>
      </c>
    </row>
    <row r="332" spans="2:19" x14ac:dyDescent="0.25">
      <c r="B332" t="s">
        <v>1358</v>
      </c>
      <c r="C332">
        <v>16</v>
      </c>
      <c r="D332">
        <v>92245</v>
      </c>
      <c r="E332">
        <v>87760</v>
      </c>
      <c r="F332">
        <v>82640</v>
      </c>
      <c r="G332">
        <v>31710</v>
      </c>
      <c r="H332">
        <v>294355</v>
      </c>
      <c r="I332">
        <v>4</v>
      </c>
      <c r="J332" t="s">
        <v>1360</v>
      </c>
      <c r="K332" t="s">
        <v>1359</v>
      </c>
      <c r="L332">
        <v>111</v>
      </c>
      <c r="M332" s="18">
        <v>1.037268518518518</v>
      </c>
      <c r="R332" s="17">
        <f>SUM($H$317:H332)/L332</f>
        <v>12532.702702702703</v>
      </c>
      <c r="S332" s="17">
        <f t="shared" si="5"/>
        <v>15492.368421052632</v>
      </c>
    </row>
    <row r="333" spans="2:19" x14ac:dyDescent="0.25">
      <c r="B333" t="s">
        <v>1358</v>
      </c>
      <c r="C333">
        <v>17</v>
      </c>
      <c r="D333">
        <v>116230</v>
      </c>
      <c r="E333">
        <v>110580</v>
      </c>
      <c r="F333">
        <v>104125</v>
      </c>
      <c r="G333">
        <v>39955</v>
      </c>
      <c r="H333">
        <v>370890</v>
      </c>
      <c r="I333">
        <v>4</v>
      </c>
      <c r="J333" t="s">
        <v>1361</v>
      </c>
      <c r="K333" t="s">
        <v>1352</v>
      </c>
      <c r="L333">
        <v>133</v>
      </c>
      <c r="M333" s="18">
        <v>1.2067129629629629</v>
      </c>
      <c r="R333" s="17">
        <f>SUM($H$317:H333)/L333</f>
        <v>13248.270676691729</v>
      </c>
      <c r="S333" s="17">
        <f t="shared" si="5"/>
        <v>16858.636363636364</v>
      </c>
    </row>
    <row r="334" spans="2:19" x14ac:dyDescent="0.25">
      <c r="B334" t="s">
        <v>1358</v>
      </c>
      <c r="C334">
        <v>18</v>
      </c>
      <c r="D334">
        <v>146450</v>
      </c>
      <c r="E334">
        <v>139330</v>
      </c>
      <c r="F334">
        <v>131195</v>
      </c>
      <c r="G334">
        <v>50340</v>
      </c>
      <c r="H334">
        <v>467315</v>
      </c>
      <c r="I334">
        <v>4</v>
      </c>
      <c r="J334" t="s">
        <v>1362</v>
      </c>
      <c r="K334" t="s">
        <v>1339</v>
      </c>
      <c r="L334">
        <v>160</v>
      </c>
      <c r="M334" s="18">
        <v>1.403240740740741</v>
      </c>
      <c r="R334" s="17">
        <f>SUM($H$317:H334)/L334</f>
        <v>13933.34375</v>
      </c>
      <c r="S334" s="17">
        <f t="shared" si="5"/>
        <v>17307.962962962964</v>
      </c>
    </row>
    <row r="335" spans="2:19" x14ac:dyDescent="0.25">
      <c r="B335" t="s">
        <v>1358</v>
      </c>
      <c r="C335">
        <v>19</v>
      </c>
      <c r="D335">
        <v>184530</v>
      </c>
      <c r="E335">
        <v>175560</v>
      </c>
      <c r="F335">
        <v>165305</v>
      </c>
      <c r="G335">
        <v>63430</v>
      </c>
      <c r="H335">
        <v>588825</v>
      </c>
      <c r="I335">
        <v>4</v>
      </c>
      <c r="J335" t="s">
        <v>1363</v>
      </c>
      <c r="K335" t="s">
        <v>1353</v>
      </c>
      <c r="L335">
        <v>192</v>
      </c>
      <c r="M335" s="18">
        <v>1.6312500000000001</v>
      </c>
      <c r="R335" s="17">
        <f>SUM($H$317:H335)/L335</f>
        <v>14677.916666666666</v>
      </c>
      <c r="S335" s="17">
        <f t="shared" si="5"/>
        <v>18400.78125</v>
      </c>
    </row>
    <row r="336" spans="2:19" x14ac:dyDescent="0.25">
      <c r="B336" t="s">
        <v>1358</v>
      </c>
      <c r="C336">
        <v>20</v>
      </c>
      <c r="D336">
        <v>232505</v>
      </c>
      <c r="E336">
        <v>221205</v>
      </c>
      <c r="F336">
        <v>208285</v>
      </c>
      <c r="G336">
        <v>79925</v>
      </c>
      <c r="H336">
        <v>741920</v>
      </c>
      <c r="I336">
        <v>4</v>
      </c>
      <c r="J336" t="s">
        <v>1364</v>
      </c>
      <c r="K336" t="s">
        <v>1340</v>
      </c>
      <c r="L336">
        <v>230</v>
      </c>
      <c r="M336" s="18">
        <v>1.8957175925925931</v>
      </c>
      <c r="R336" s="17">
        <f>SUM($H$317:H336)/L336</f>
        <v>15478.608695652174</v>
      </c>
      <c r="S336" s="17">
        <f t="shared" si="5"/>
        <v>19524.21052631579</v>
      </c>
    </row>
    <row r="337" spans="2:19" x14ac:dyDescent="0.25">
      <c r="B337" t="s">
        <v>1414</v>
      </c>
      <c r="C337">
        <v>1</v>
      </c>
      <c r="D337">
        <v>70</v>
      </c>
      <c r="E337">
        <v>90</v>
      </c>
      <c r="F337">
        <v>170</v>
      </c>
      <c r="G337">
        <v>70</v>
      </c>
      <c r="H337">
        <v>400</v>
      </c>
      <c r="I337">
        <v>0</v>
      </c>
      <c r="J337" t="s">
        <v>1320</v>
      </c>
      <c r="K337" t="s">
        <v>1320</v>
      </c>
      <c r="L337">
        <v>1</v>
      </c>
      <c r="M337" s="15">
        <v>2.314814814814815E-2</v>
      </c>
      <c r="N337" t="s">
        <v>1415</v>
      </c>
      <c r="R337" s="17">
        <f>SUM($H$337:H337)/L337</f>
        <v>400</v>
      </c>
      <c r="S337" s="17">
        <f t="shared" si="5"/>
        <v>400</v>
      </c>
    </row>
    <row r="338" spans="2:19" x14ac:dyDescent="0.25">
      <c r="B338" t="s">
        <v>1414</v>
      </c>
      <c r="C338">
        <v>2</v>
      </c>
      <c r="D338">
        <v>90</v>
      </c>
      <c r="E338">
        <v>115</v>
      </c>
      <c r="F338">
        <v>220</v>
      </c>
      <c r="G338">
        <v>90</v>
      </c>
      <c r="H338">
        <v>515</v>
      </c>
      <c r="I338">
        <v>0</v>
      </c>
      <c r="J338" t="s">
        <v>1320</v>
      </c>
      <c r="K338" t="s">
        <v>1320</v>
      </c>
      <c r="L338">
        <v>1</v>
      </c>
      <c r="M338" s="15">
        <v>3.0324074074074069E-2</v>
      </c>
      <c r="N338" t="s">
        <v>1416</v>
      </c>
      <c r="R338" s="17">
        <f>SUM($H$337:H338)/L338</f>
        <v>915</v>
      </c>
      <c r="S338" s="17">
        <f t="shared" si="5"/>
        <v>0</v>
      </c>
    </row>
    <row r="339" spans="2:19" x14ac:dyDescent="0.25">
      <c r="B339" t="s">
        <v>1414</v>
      </c>
      <c r="C339">
        <v>3</v>
      </c>
      <c r="D339">
        <v>115</v>
      </c>
      <c r="E339">
        <v>145</v>
      </c>
      <c r="F339">
        <v>280</v>
      </c>
      <c r="G339">
        <v>115</v>
      </c>
      <c r="H339">
        <v>655</v>
      </c>
      <c r="I339">
        <v>0</v>
      </c>
      <c r="J339" t="s">
        <v>1320</v>
      </c>
      <c r="K339" t="s">
        <v>1320</v>
      </c>
      <c r="L339">
        <v>2</v>
      </c>
      <c r="M339" s="15">
        <v>3.8657407407407397E-2</v>
      </c>
      <c r="N339" t="s">
        <v>1417</v>
      </c>
      <c r="R339" s="17">
        <f>SUM($H$337:H339)/L339</f>
        <v>785</v>
      </c>
      <c r="S339" s="17">
        <f t="shared" si="5"/>
        <v>1170</v>
      </c>
    </row>
    <row r="340" spans="2:19" x14ac:dyDescent="0.25">
      <c r="B340" t="s">
        <v>1414</v>
      </c>
      <c r="C340">
        <v>4</v>
      </c>
      <c r="D340">
        <v>145</v>
      </c>
      <c r="E340">
        <v>190</v>
      </c>
      <c r="F340">
        <v>355</v>
      </c>
      <c r="G340">
        <v>145</v>
      </c>
      <c r="H340">
        <v>835</v>
      </c>
      <c r="I340">
        <v>0</v>
      </c>
      <c r="J340" t="s">
        <v>1320</v>
      </c>
      <c r="K340" t="s">
        <v>1320</v>
      </c>
      <c r="L340">
        <v>2</v>
      </c>
      <c r="M340" s="15">
        <v>4.8263888888888891E-2</v>
      </c>
      <c r="N340" t="s">
        <v>1418</v>
      </c>
      <c r="R340" s="17">
        <f>SUM($H$337:H340)/L340</f>
        <v>1202.5</v>
      </c>
      <c r="S340" s="17">
        <f t="shared" si="5"/>
        <v>0</v>
      </c>
    </row>
    <row r="341" spans="2:19" x14ac:dyDescent="0.25">
      <c r="B341" t="s">
        <v>1414</v>
      </c>
      <c r="C341">
        <v>5</v>
      </c>
      <c r="D341">
        <v>190</v>
      </c>
      <c r="E341">
        <v>240</v>
      </c>
      <c r="F341">
        <v>455</v>
      </c>
      <c r="G341">
        <v>190</v>
      </c>
      <c r="H341">
        <v>1075</v>
      </c>
      <c r="I341">
        <v>0</v>
      </c>
      <c r="J341" t="s">
        <v>1320</v>
      </c>
      <c r="K341" t="s">
        <v>1320</v>
      </c>
      <c r="L341">
        <v>2</v>
      </c>
      <c r="M341" s="15">
        <v>5.949074074074074E-2</v>
      </c>
      <c r="N341" t="s">
        <v>1419</v>
      </c>
      <c r="R341" s="17">
        <f>SUM($H$337:H341)/L341</f>
        <v>1740</v>
      </c>
      <c r="S341" s="17">
        <f t="shared" si="5"/>
        <v>0</v>
      </c>
    </row>
    <row r="342" spans="2:19" x14ac:dyDescent="0.25">
      <c r="B342" t="s">
        <v>1414</v>
      </c>
      <c r="C342">
        <v>6</v>
      </c>
      <c r="D342">
        <v>240</v>
      </c>
      <c r="E342">
        <v>310</v>
      </c>
      <c r="F342">
        <v>585</v>
      </c>
      <c r="G342">
        <v>240</v>
      </c>
      <c r="H342">
        <v>1375</v>
      </c>
      <c r="I342">
        <v>1</v>
      </c>
      <c r="J342" t="s">
        <v>1320</v>
      </c>
      <c r="K342" t="s">
        <v>1320</v>
      </c>
      <c r="L342">
        <v>3</v>
      </c>
      <c r="M342" s="15">
        <v>7.2453703703703701E-2</v>
      </c>
      <c r="N342" t="s">
        <v>1420</v>
      </c>
      <c r="R342" s="17">
        <f>SUM($H$337:H342)/L342</f>
        <v>1618.3333333333333</v>
      </c>
      <c r="S342" s="17">
        <f t="shared" si="5"/>
        <v>3285</v>
      </c>
    </row>
    <row r="343" spans="2:19" x14ac:dyDescent="0.25">
      <c r="B343" t="s">
        <v>1414</v>
      </c>
      <c r="C343">
        <v>7</v>
      </c>
      <c r="D343">
        <v>310</v>
      </c>
      <c r="E343">
        <v>395</v>
      </c>
      <c r="F343">
        <v>750</v>
      </c>
      <c r="G343">
        <v>310</v>
      </c>
      <c r="H343">
        <v>1765</v>
      </c>
      <c r="I343">
        <v>1</v>
      </c>
      <c r="J343" t="s">
        <v>1320</v>
      </c>
      <c r="K343" t="s">
        <v>1320</v>
      </c>
      <c r="L343">
        <v>4</v>
      </c>
      <c r="M343" s="15">
        <v>8.7615740740740744E-2</v>
      </c>
      <c r="N343" t="s">
        <v>1421</v>
      </c>
      <c r="R343" s="17">
        <f>SUM($H$337:H343)/L343</f>
        <v>1655</v>
      </c>
      <c r="S343" s="17">
        <f t="shared" si="5"/>
        <v>1765</v>
      </c>
    </row>
    <row r="344" spans="2:19" x14ac:dyDescent="0.25">
      <c r="B344" t="s">
        <v>1414</v>
      </c>
      <c r="C344">
        <v>8</v>
      </c>
      <c r="D344">
        <v>395</v>
      </c>
      <c r="E344">
        <v>505</v>
      </c>
      <c r="F344">
        <v>955</v>
      </c>
      <c r="G344">
        <v>395</v>
      </c>
      <c r="H344">
        <v>2250</v>
      </c>
      <c r="I344">
        <v>1</v>
      </c>
      <c r="J344" t="s">
        <v>1321</v>
      </c>
      <c r="K344" t="s">
        <v>1320</v>
      </c>
      <c r="L344">
        <v>4</v>
      </c>
      <c r="M344" s="15">
        <v>0.1050925925925926</v>
      </c>
      <c r="N344" t="s">
        <v>1422</v>
      </c>
      <c r="R344" s="17">
        <f>SUM($H$337:H344)/L344</f>
        <v>2217.5</v>
      </c>
      <c r="S344" s="17">
        <f t="shared" si="5"/>
        <v>0</v>
      </c>
    </row>
    <row r="345" spans="2:19" x14ac:dyDescent="0.25">
      <c r="B345" t="s">
        <v>1414</v>
      </c>
      <c r="C345">
        <v>9</v>
      </c>
      <c r="D345">
        <v>505</v>
      </c>
      <c r="E345">
        <v>650</v>
      </c>
      <c r="F345">
        <v>1225</v>
      </c>
      <c r="G345">
        <v>505</v>
      </c>
      <c r="H345">
        <v>2885</v>
      </c>
      <c r="I345">
        <v>1</v>
      </c>
      <c r="J345" t="s">
        <v>1322</v>
      </c>
      <c r="K345" t="s">
        <v>1320</v>
      </c>
      <c r="L345">
        <v>5</v>
      </c>
      <c r="M345" s="15">
        <v>0.12534722222222219</v>
      </c>
      <c r="N345" t="s">
        <v>1423</v>
      </c>
      <c r="R345" s="17">
        <f>SUM($H$337:H345)/L345</f>
        <v>2351</v>
      </c>
      <c r="S345" s="17">
        <f t="shared" si="5"/>
        <v>5135</v>
      </c>
    </row>
    <row r="346" spans="2:19" x14ac:dyDescent="0.25">
      <c r="B346" t="s">
        <v>1414</v>
      </c>
      <c r="C346">
        <v>10</v>
      </c>
      <c r="D346">
        <v>645</v>
      </c>
      <c r="E346">
        <v>830</v>
      </c>
      <c r="F346">
        <v>1570</v>
      </c>
      <c r="G346">
        <v>645</v>
      </c>
      <c r="H346">
        <v>3690</v>
      </c>
      <c r="I346">
        <v>1</v>
      </c>
      <c r="J346" t="s">
        <v>1322</v>
      </c>
      <c r="K346" t="s">
        <v>1320</v>
      </c>
      <c r="L346">
        <v>6</v>
      </c>
      <c r="M346" s="15">
        <v>0.14884259259259261</v>
      </c>
      <c r="N346" t="s">
        <v>1424</v>
      </c>
      <c r="R346" s="17">
        <f>SUM($H$337:H346)/L346</f>
        <v>2574.1666666666665</v>
      </c>
      <c r="S346" s="17">
        <f t="shared" si="5"/>
        <v>3690</v>
      </c>
    </row>
    <row r="347" spans="2:19" x14ac:dyDescent="0.25">
      <c r="B347" t="s">
        <v>1414</v>
      </c>
      <c r="C347">
        <v>11</v>
      </c>
      <c r="D347">
        <v>825</v>
      </c>
      <c r="E347">
        <v>1065</v>
      </c>
      <c r="F347">
        <v>2005</v>
      </c>
      <c r="G347">
        <v>825</v>
      </c>
      <c r="H347">
        <v>4720</v>
      </c>
      <c r="I347">
        <v>1</v>
      </c>
      <c r="J347" t="s">
        <v>1323</v>
      </c>
      <c r="K347" t="s">
        <v>1321</v>
      </c>
      <c r="L347">
        <v>7</v>
      </c>
      <c r="M347" s="15">
        <v>0.1761574074074074</v>
      </c>
      <c r="N347" t="s">
        <v>1425</v>
      </c>
      <c r="R347" s="17">
        <f>SUM($H$337:H347)/L347</f>
        <v>2880.7142857142858</v>
      </c>
      <c r="S347" s="17">
        <f t="shared" si="5"/>
        <v>4720</v>
      </c>
    </row>
    <row r="348" spans="2:19" x14ac:dyDescent="0.25">
      <c r="B348" t="s">
        <v>1414</v>
      </c>
      <c r="C348">
        <v>12</v>
      </c>
      <c r="D348">
        <v>1060</v>
      </c>
      <c r="E348">
        <v>1360</v>
      </c>
      <c r="F348">
        <v>2570</v>
      </c>
      <c r="G348">
        <v>1060</v>
      </c>
      <c r="H348">
        <v>6050</v>
      </c>
      <c r="I348">
        <v>1</v>
      </c>
      <c r="J348" t="s">
        <v>1324</v>
      </c>
      <c r="K348" t="s">
        <v>1321</v>
      </c>
      <c r="L348">
        <v>9</v>
      </c>
      <c r="M348" s="15">
        <v>0.20775462962962959</v>
      </c>
      <c r="N348" t="s">
        <v>1426</v>
      </c>
      <c r="R348" s="17">
        <f>SUM($H$337:H348)/L348</f>
        <v>2912.7777777777778</v>
      </c>
      <c r="S348" s="17">
        <f t="shared" si="5"/>
        <v>3025</v>
      </c>
    </row>
    <row r="349" spans="2:19" x14ac:dyDescent="0.25">
      <c r="B349" t="s">
        <v>1414</v>
      </c>
      <c r="C349">
        <v>13</v>
      </c>
      <c r="D349">
        <v>1355</v>
      </c>
      <c r="E349">
        <v>1740</v>
      </c>
      <c r="F349">
        <v>3290</v>
      </c>
      <c r="G349">
        <v>1355</v>
      </c>
      <c r="H349">
        <v>7740</v>
      </c>
      <c r="I349">
        <v>1</v>
      </c>
      <c r="J349" t="s">
        <v>1325</v>
      </c>
      <c r="K349" t="s">
        <v>1322</v>
      </c>
      <c r="L349">
        <v>11</v>
      </c>
      <c r="M349" s="15">
        <v>0.24456018518518521</v>
      </c>
      <c r="N349" t="s">
        <v>1427</v>
      </c>
      <c r="R349" s="17">
        <f>SUM($H$337:H349)/L349</f>
        <v>3086.818181818182</v>
      </c>
      <c r="S349" s="17">
        <f t="shared" si="5"/>
        <v>3870</v>
      </c>
    </row>
    <row r="350" spans="2:19" x14ac:dyDescent="0.25">
      <c r="B350" t="s">
        <v>1414</v>
      </c>
      <c r="C350">
        <v>14</v>
      </c>
      <c r="D350">
        <v>1735</v>
      </c>
      <c r="E350">
        <v>2230</v>
      </c>
      <c r="F350">
        <v>4210</v>
      </c>
      <c r="G350">
        <v>1735</v>
      </c>
      <c r="H350">
        <v>9910</v>
      </c>
      <c r="I350">
        <v>1</v>
      </c>
      <c r="J350" t="s">
        <v>1326</v>
      </c>
      <c r="K350" t="s">
        <v>1323</v>
      </c>
      <c r="L350">
        <v>13</v>
      </c>
      <c r="M350" s="15">
        <v>0.28715277777777781</v>
      </c>
      <c r="N350" t="s">
        <v>1428</v>
      </c>
      <c r="R350" s="17">
        <f>SUM($H$337:H350)/L350</f>
        <v>3374.2307692307691</v>
      </c>
      <c r="S350" s="17">
        <f t="shared" si="5"/>
        <v>4955</v>
      </c>
    </row>
    <row r="351" spans="2:19" x14ac:dyDescent="0.25">
      <c r="B351" t="s">
        <v>1414</v>
      </c>
      <c r="C351">
        <v>15</v>
      </c>
      <c r="D351">
        <v>2220</v>
      </c>
      <c r="E351">
        <v>2850</v>
      </c>
      <c r="F351">
        <v>5390</v>
      </c>
      <c r="G351">
        <v>2220</v>
      </c>
      <c r="H351">
        <v>12680</v>
      </c>
      <c r="I351">
        <v>1</v>
      </c>
      <c r="J351" t="s">
        <v>1327</v>
      </c>
      <c r="K351" t="s">
        <v>1323</v>
      </c>
      <c r="L351">
        <v>15</v>
      </c>
      <c r="M351" s="15">
        <v>0.33657407407407408</v>
      </c>
      <c r="N351" t="s">
        <v>1429</v>
      </c>
      <c r="R351" s="17">
        <f>SUM($H$337:H351)/L351</f>
        <v>3769.6666666666665</v>
      </c>
      <c r="S351" s="17">
        <f t="shared" si="5"/>
        <v>6340</v>
      </c>
    </row>
    <row r="352" spans="2:19" x14ac:dyDescent="0.25">
      <c r="B352" t="s">
        <v>1414</v>
      </c>
      <c r="C352">
        <v>16</v>
      </c>
      <c r="D352">
        <v>2840</v>
      </c>
      <c r="E352">
        <v>3650</v>
      </c>
      <c r="F352">
        <v>6895</v>
      </c>
      <c r="G352">
        <v>2840</v>
      </c>
      <c r="H352">
        <v>16225</v>
      </c>
      <c r="I352">
        <v>2</v>
      </c>
      <c r="J352" t="s">
        <v>1328</v>
      </c>
      <c r="K352" t="s">
        <v>1324</v>
      </c>
      <c r="L352">
        <v>18</v>
      </c>
      <c r="M352" s="15">
        <v>0.39386574074074082</v>
      </c>
      <c r="N352" t="s">
        <v>1430</v>
      </c>
      <c r="R352" s="17">
        <f>SUM($H$337:H352)/L352</f>
        <v>4042.7777777777778</v>
      </c>
      <c r="S352" s="17">
        <f t="shared" si="5"/>
        <v>5408.333333333333</v>
      </c>
    </row>
    <row r="353" spans="2:19" x14ac:dyDescent="0.25">
      <c r="B353" t="s">
        <v>1414</v>
      </c>
      <c r="C353">
        <v>17</v>
      </c>
      <c r="D353">
        <v>3635</v>
      </c>
      <c r="E353">
        <v>4675</v>
      </c>
      <c r="F353">
        <v>8825</v>
      </c>
      <c r="G353">
        <v>3635</v>
      </c>
      <c r="H353">
        <v>20770</v>
      </c>
      <c r="I353">
        <v>2</v>
      </c>
      <c r="J353" t="s">
        <v>1330</v>
      </c>
      <c r="K353" t="s">
        <v>1325</v>
      </c>
      <c r="L353">
        <v>22</v>
      </c>
      <c r="M353" s="15">
        <v>0.46030092592592592</v>
      </c>
      <c r="N353" t="s">
        <v>1431</v>
      </c>
      <c r="R353" s="17">
        <f>SUM($H$337:H353)/L353</f>
        <v>4251.818181818182</v>
      </c>
      <c r="S353" s="17">
        <f t="shared" si="5"/>
        <v>5192.5</v>
      </c>
    </row>
    <row r="354" spans="2:19" x14ac:dyDescent="0.25">
      <c r="B354" t="s">
        <v>1414</v>
      </c>
      <c r="C354">
        <v>18</v>
      </c>
      <c r="D354">
        <v>4650</v>
      </c>
      <c r="E354">
        <v>5980</v>
      </c>
      <c r="F354">
        <v>11300</v>
      </c>
      <c r="G354">
        <v>4650</v>
      </c>
      <c r="H354">
        <v>26580</v>
      </c>
      <c r="I354">
        <v>2</v>
      </c>
      <c r="J354" t="s">
        <v>1335</v>
      </c>
      <c r="K354" t="s">
        <v>1326</v>
      </c>
      <c r="L354">
        <v>27</v>
      </c>
      <c r="M354" s="15">
        <v>0.53749999999999998</v>
      </c>
      <c r="N354" t="s">
        <v>1432</v>
      </c>
      <c r="R354" s="17">
        <f>SUM($H$337:H354)/L354</f>
        <v>4448.8888888888887</v>
      </c>
      <c r="S354" s="17">
        <f t="shared" si="5"/>
        <v>5316</v>
      </c>
    </row>
    <row r="355" spans="2:19" x14ac:dyDescent="0.25">
      <c r="B355" t="s">
        <v>1414</v>
      </c>
      <c r="C355">
        <v>19</v>
      </c>
      <c r="D355">
        <v>5955</v>
      </c>
      <c r="E355">
        <v>7655</v>
      </c>
      <c r="F355">
        <v>14460</v>
      </c>
      <c r="G355">
        <v>5955</v>
      </c>
      <c r="H355">
        <v>34025</v>
      </c>
      <c r="I355">
        <v>2</v>
      </c>
      <c r="J355" t="s">
        <v>1332</v>
      </c>
      <c r="K355" t="s">
        <v>1327</v>
      </c>
      <c r="L355">
        <v>32</v>
      </c>
      <c r="M355" s="15">
        <v>0.6269675925925926</v>
      </c>
      <c r="N355" t="s">
        <v>1433</v>
      </c>
      <c r="R355" s="17">
        <f>SUM($H$337:H355)/L355</f>
        <v>4817.03125</v>
      </c>
      <c r="S355" s="17">
        <f t="shared" si="5"/>
        <v>6805</v>
      </c>
    </row>
    <row r="356" spans="2:19" x14ac:dyDescent="0.25">
      <c r="B356" t="s">
        <v>1414</v>
      </c>
      <c r="C356">
        <v>20</v>
      </c>
      <c r="D356">
        <v>7620</v>
      </c>
      <c r="E356">
        <v>9800</v>
      </c>
      <c r="F356">
        <v>18510</v>
      </c>
      <c r="G356">
        <v>7620</v>
      </c>
      <c r="H356">
        <v>43550</v>
      </c>
      <c r="I356">
        <v>2</v>
      </c>
      <c r="J356" t="s">
        <v>1333</v>
      </c>
      <c r="K356" t="s">
        <v>1328</v>
      </c>
      <c r="L356">
        <v>38</v>
      </c>
      <c r="M356" s="15">
        <v>0.73067129629629635</v>
      </c>
      <c r="N356" t="s">
        <v>1434</v>
      </c>
      <c r="R356" s="17">
        <f>SUM($H$337:H356)/L356</f>
        <v>5202.5</v>
      </c>
      <c r="S356" s="17">
        <f t="shared" si="5"/>
        <v>7258.333333333333</v>
      </c>
    </row>
    <row r="357" spans="2:19" x14ac:dyDescent="0.25">
      <c r="B357" t="s">
        <v>1435</v>
      </c>
      <c r="C357">
        <v>1</v>
      </c>
      <c r="D357">
        <v>155</v>
      </c>
      <c r="E357">
        <v>130</v>
      </c>
      <c r="F357">
        <v>125</v>
      </c>
      <c r="G357">
        <v>70</v>
      </c>
      <c r="H357">
        <v>480</v>
      </c>
      <c r="I357">
        <v>2</v>
      </c>
      <c r="J357" t="s">
        <v>1320</v>
      </c>
      <c r="K357" t="s">
        <v>1320</v>
      </c>
      <c r="L357">
        <v>1</v>
      </c>
      <c r="M357" s="15">
        <v>2.5462962962962962E-2</v>
      </c>
      <c r="N357" s="16">
        <v>1.1000000000000001</v>
      </c>
      <c r="R357" s="17">
        <f>SUM($H$357:H357)/L357</f>
        <v>480</v>
      </c>
      <c r="S357" s="17">
        <f t="shared" si="5"/>
        <v>480</v>
      </c>
    </row>
    <row r="358" spans="2:19" x14ac:dyDescent="0.25">
      <c r="B358" t="s">
        <v>1435</v>
      </c>
      <c r="C358">
        <v>2</v>
      </c>
      <c r="D358">
        <v>200</v>
      </c>
      <c r="E358">
        <v>165</v>
      </c>
      <c r="F358">
        <v>160</v>
      </c>
      <c r="G358">
        <v>90</v>
      </c>
      <c r="H358">
        <v>615</v>
      </c>
      <c r="I358">
        <v>1</v>
      </c>
      <c r="J358" t="s">
        <v>1320</v>
      </c>
      <c r="K358" t="s">
        <v>1320</v>
      </c>
      <c r="L358">
        <v>1</v>
      </c>
      <c r="M358" s="15">
        <v>3.6458333333333343E-2</v>
      </c>
      <c r="N358" s="16">
        <v>1.2</v>
      </c>
      <c r="R358" s="17">
        <f>SUM($H$357:H358)/L358</f>
        <v>1095</v>
      </c>
      <c r="S358" s="17">
        <f t="shared" si="5"/>
        <v>0</v>
      </c>
    </row>
    <row r="359" spans="2:19" x14ac:dyDescent="0.25">
      <c r="B359" t="s">
        <v>1435</v>
      </c>
      <c r="C359">
        <v>3</v>
      </c>
      <c r="D359">
        <v>255</v>
      </c>
      <c r="E359">
        <v>215</v>
      </c>
      <c r="F359">
        <v>205</v>
      </c>
      <c r="G359">
        <v>115</v>
      </c>
      <c r="H359">
        <v>790</v>
      </c>
      <c r="I359">
        <v>1</v>
      </c>
      <c r="J359" t="s">
        <v>1320</v>
      </c>
      <c r="K359" t="s">
        <v>1320</v>
      </c>
      <c r="L359">
        <v>2</v>
      </c>
      <c r="M359" s="15">
        <v>4.9305555555555547E-2</v>
      </c>
      <c r="N359" s="16">
        <v>1.3</v>
      </c>
      <c r="R359" s="17">
        <f>SUM($H$357:H359)/L359</f>
        <v>942.5</v>
      </c>
      <c r="S359" s="17">
        <f t="shared" si="5"/>
        <v>1405</v>
      </c>
    </row>
    <row r="360" spans="2:19" x14ac:dyDescent="0.25">
      <c r="B360" t="s">
        <v>1435</v>
      </c>
      <c r="C360">
        <v>4</v>
      </c>
      <c r="D360">
        <v>325</v>
      </c>
      <c r="E360">
        <v>275</v>
      </c>
      <c r="F360">
        <v>260</v>
      </c>
      <c r="G360">
        <v>145</v>
      </c>
      <c r="H360">
        <v>1005</v>
      </c>
      <c r="I360">
        <v>1</v>
      </c>
      <c r="J360" t="s">
        <v>1320</v>
      </c>
      <c r="K360" t="s">
        <v>1320</v>
      </c>
      <c r="L360">
        <v>2</v>
      </c>
      <c r="M360" s="15">
        <v>6.4120370370370369E-2</v>
      </c>
      <c r="N360" s="16">
        <v>1.4</v>
      </c>
      <c r="R360" s="17">
        <f>SUM($H$357:H360)/L360</f>
        <v>1445</v>
      </c>
      <c r="S360" s="17">
        <f t="shared" si="5"/>
        <v>0</v>
      </c>
    </row>
    <row r="361" spans="2:19" x14ac:dyDescent="0.25">
      <c r="B361" t="s">
        <v>1435</v>
      </c>
      <c r="C361">
        <v>5</v>
      </c>
      <c r="D361">
        <v>415</v>
      </c>
      <c r="E361">
        <v>350</v>
      </c>
      <c r="F361">
        <v>335</v>
      </c>
      <c r="G361">
        <v>190</v>
      </c>
      <c r="H361">
        <v>1290</v>
      </c>
      <c r="I361">
        <v>1</v>
      </c>
      <c r="J361" t="s">
        <v>1320</v>
      </c>
      <c r="K361" t="s">
        <v>1320</v>
      </c>
      <c r="L361">
        <v>2</v>
      </c>
      <c r="M361" s="15">
        <v>8.1250000000000003E-2</v>
      </c>
      <c r="N361" s="16">
        <v>1.5</v>
      </c>
      <c r="R361" s="17">
        <f>SUM($H$357:H361)/L361</f>
        <v>2090</v>
      </c>
      <c r="S361" s="17">
        <f t="shared" si="5"/>
        <v>0</v>
      </c>
    </row>
    <row r="362" spans="2:19" x14ac:dyDescent="0.25">
      <c r="B362" t="s">
        <v>1435</v>
      </c>
      <c r="C362">
        <v>6</v>
      </c>
      <c r="D362">
        <v>535</v>
      </c>
      <c r="E362">
        <v>445</v>
      </c>
      <c r="F362">
        <v>430</v>
      </c>
      <c r="G362">
        <v>240</v>
      </c>
      <c r="H362">
        <v>1650</v>
      </c>
      <c r="I362">
        <v>2</v>
      </c>
      <c r="J362" t="s">
        <v>1320</v>
      </c>
      <c r="K362" t="s">
        <v>1320</v>
      </c>
      <c r="L362">
        <v>3</v>
      </c>
      <c r="M362" s="15">
        <v>0.1012731481481482</v>
      </c>
      <c r="N362" s="16">
        <v>1.6</v>
      </c>
      <c r="R362" s="17">
        <f>SUM($H$357:H362)/L362</f>
        <v>1943.3333333333333</v>
      </c>
      <c r="S362" s="17">
        <f t="shared" si="5"/>
        <v>3945</v>
      </c>
    </row>
    <row r="363" spans="2:19" x14ac:dyDescent="0.25">
      <c r="B363" t="s">
        <v>1435</v>
      </c>
      <c r="C363">
        <v>7</v>
      </c>
      <c r="D363">
        <v>680</v>
      </c>
      <c r="E363">
        <v>570</v>
      </c>
      <c r="F363">
        <v>550</v>
      </c>
      <c r="G363">
        <v>310</v>
      </c>
      <c r="H363">
        <v>2110</v>
      </c>
      <c r="I363">
        <v>2</v>
      </c>
      <c r="J363" t="s">
        <v>1320</v>
      </c>
      <c r="K363" t="s">
        <v>1320</v>
      </c>
      <c r="L363">
        <v>4</v>
      </c>
      <c r="M363" s="15">
        <v>0.12442129629629629</v>
      </c>
      <c r="N363" s="16">
        <v>1.7</v>
      </c>
      <c r="R363" s="17">
        <f>SUM($H$357:H363)/L363</f>
        <v>1985</v>
      </c>
      <c r="S363" s="17">
        <f t="shared" si="5"/>
        <v>2110</v>
      </c>
    </row>
    <row r="364" spans="2:19" x14ac:dyDescent="0.25">
      <c r="B364" t="s">
        <v>1435</v>
      </c>
      <c r="C364">
        <v>8</v>
      </c>
      <c r="D364">
        <v>875</v>
      </c>
      <c r="E364">
        <v>730</v>
      </c>
      <c r="F364">
        <v>705</v>
      </c>
      <c r="G364">
        <v>395</v>
      </c>
      <c r="H364">
        <v>2705</v>
      </c>
      <c r="I364">
        <v>2</v>
      </c>
      <c r="J364" t="s">
        <v>1321</v>
      </c>
      <c r="K364" t="s">
        <v>1320</v>
      </c>
      <c r="L364">
        <v>4</v>
      </c>
      <c r="M364" s="15">
        <v>0.15127314814814821</v>
      </c>
      <c r="N364" s="16">
        <v>1.8</v>
      </c>
      <c r="R364" s="17">
        <f>SUM($H$357:H364)/L364</f>
        <v>2661.25</v>
      </c>
      <c r="S364" s="17">
        <f t="shared" si="5"/>
        <v>0</v>
      </c>
    </row>
    <row r="365" spans="2:19" x14ac:dyDescent="0.25">
      <c r="B365" t="s">
        <v>1435</v>
      </c>
      <c r="C365">
        <v>9</v>
      </c>
      <c r="D365">
        <v>1115</v>
      </c>
      <c r="E365">
        <v>935</v>
      </c>
      <c r="F365">
        <v>900</v>
      </c>
      <c r="G365">
        <v>505</v>
      </c>
      <c r="H365">
        <v>3455</v>
      </c>
      <c r="I365">
        <v>2</v>
      </c>
      <c r="J365" t="s">
        <v>1321</v>
      </c>
      <c r="K365" t="s">
        <v>1320</v>
      </c>
      <c r="L365">
        <v>5</v>
      </c>
      <c r="M365" s="15">
        <v>0.18240740740740741</v>
      </c>
      <c r="N365" s="16">
        <v>1.9</v>
      </c>
      <c r="R365" s="17">
        <f>SUM($H$357:H365)/L365</f>
        <v>2820</v>
      </c>
      <c r="S365" s="17">
        <f t="shared" si="5"/>
        <v>6160</v>
      </c>
    </row>
    <row r="366" spans="2:19" x14ac:dyDescent="0.25">
      <c r="B366" t="s">
        <v>1435</v>
      </c>
      <c r="C366">
        <v>10</v>
      </c>
      <c r="D366">
        <v>1430</v>
      </c>
      <c r="E366">
        <v>1200</v>
      </c>
      <c r="F366">
        <v>1155</v>
      </c>
      <c r="G366">
        <v>645</v>
      </c>
      <c r="H366">
        <v>4430</v>
      </c>
      <c r="I366">
        <v>2</v>
      </c>
      <c r="J366" t="s">
        <v>1322</v>
      </c>
      <c r="K366" t="s">
        <v>1320</v>
      </c>
      <c r="L366">
        <v>6</v>
      </c>
      <c r="M366" s="15">
        <v>0.2185185185185185</v>
      </c>
      <c r="N366" s="16">
        <v>2</v>
      </c>
      <c r="R366" s="17">
        <f>SUM($H$357:H366)/L366</f>
        <v>3088.3333333333335</v>
      </c>
      <c r="S366" s="17">
        <f t="shared" si="5"/>
        <v>4430</v>
      </c>
    </row>
    <row r="367" spans="2:19" x14ac:dyDescent="0.25">
      <c r="B367" t="s">
        <v>1435</v>
      </c>
      <c r="C367">
        <v>11</v>
      </c>
      <c r="D367">
        <v>1830</v>
      </c>
      <c r="E367">
        <v>1535</v>
      </c>
      <c r="F367">
        <v>1475</v>
      </c>
      <c r="G367">
        <v>825</v>
      </c>
      <c r="H367">
        <v>5665</v>
      </c>
      <c r="I367">
        <v>2</v>
      </c>
      <c r="J367" t="s">
        <v>1323</v>
      </c>
      <c r="K367" t="s">
        <v>1321</v>
      </c>
      <c r="L367">
        <v>7</v>
      </c>
      <c r="M367" s="15">
        <v>0.26041666666666669</v>
      </c>
      <c r="N367" s="16">
        <v>2.1</v>
      </c>
      <c r="R367" s="17">
        <f>SUM($H$357:H367)/L367</f>
        <v>3456.4285714285716</v>
      </c>
      <c r="S367" s="17">
        <f t="shared" si="5"/>
        <v>5665</v>
      </c>
    </row>
    <row r="368" spans="2:19" x14ac:dyDescent="0.25">
      <c r="B368" t="s">
        <v>1435</v>
      </c>
      <c r="C368">
        <v>12</v>
      </c>
      <c r="D368">
        <v>2340</v>
      </c>
      <c r="E368">
        <v>1965</v>
      </c>
      <c r="F368">
        <v>1890</v>
      </c>
      <c r="G368">
        <v>1060</v>
      </c>
      <c r="H368">
        <v>7255</v>
      </c>
      <c r="I368">
        <v>2</v>
      </c>
      <c r="J368" t="s">
        <v>1324</v>
      </c>
      <c r="K368" t="s">
        <v>1321</v>
      </c>
      <c r="L368">
        <v>9</v>
      </c>
      <c r="M368" s="15">
        <v>0.30902777777777779</v>
      </c>
      <c r="N368" s="16">
        <v>2.2000000000000002</v>
      </c>
      <c r="R368" s="17">
        <f>SUM($H$357:H368)/L368</f>
        <v>3494.4444444444443</v>
      </c>
      <c r="S368" s="17">
        <f t="shared" si="5"/>
        <v>3627.5</v>
      </c>
    </row>
    <row r="369" spans="2:19" x14ac:dyDescent="0.25">
      <c r="B369" t="s">
        <v>1435</v>
      </c>
      <c r="C369">
        <v>13</v>
      </c>
      <c r="D369">
        <v>3000</v>
      </c>
      <c r="E369">
        <v>2515</v>
      </c>
      <c r="F369">
        <v>2420</v>
      </c>
      <c r="G369">
        <v>1355</v>
      </c>
      <c r="H369">
        <v>9290</v>
      </c>
      <c r="I369">
        <v>2</v>
      </c>
      <c r="J369" t="s">
        <v>1324</v>
      </c>
      <c r="K369" t="s">
        <v>1322</v>
      </c>
      <c r="L369">
        <v>11</v>
      </c>
      <c r="M369" s="15">
        <v>0.36539351851851848</v>
      </c>
      <c r="N369" s="16">
        <v>2.2999999999999998</v>
      </c>
      <c r="R369" s="17">
        <f>SUM($H$357:H369)/L369</f>
        <v>3703.6363636363635</v>
      </c>
      <c r="S369" s="17">
        <f t="shared" si="5"/>
        <v>4645</v>
      </c>
    </row>
    <row r="370" spans="2:19" x14ac:dyDescent="0.25">
      <c r="B370" t="s">
        <v>1435</v>
      </c>
      <c r="C370">
        <v>14</v>
      </c>
      <c r="D370">
        <v>3840</v>
      </c>
      <c r="E370">
        <v>3220</v>
      </c>
      <c r="F370">
        <v>3095</v>
      </c>
      <c r="G370">
        <v>1735</v>
      </c>
      <c r="H370">
        <v>11890</v>
      </c>
      <c r="I370">
        <v>2</v>
      </c>
      <c r="J370" t="s">
        <v>1325</v>
      </c>
      <c r="K370" t="s">
        <v>1323</v>
      </c>
      <c r="L370">
        <v>13</v>
      </c>
      <c r="M370" s="15">
        <v>0.43078703703703702</v>
      </c>
      <c r="N370" s="16">
        <v>2.4</v>
      </c>
      <c r="R370" s="17">
        <f>SUM($H$357:H370)/L370</f>
        <v>4048.4615384615386</v>
      </c>
      <c r="S370" s="17">
        <f t="shared" si="5"/>
        <v>5945</v>
      </c>
    </row>
    <row r="371" spans="2:19" x14ac:dyDescent="0.25">
      <c r="B371" t="s">
        <v>1435</v>
      </c>
      <c r="C371">
        <v>15</v>
      </c>
      <c r="D371">
        <v>4910</v>
      </c>
      <c r="E371">
        <v>4120</v>
      </c>
      <c r="F371">
        <v>3960</v>
      </c>
      <c r="G371">
        <v>2220</v>
      </c>
      <c r="H371">
        <v>15210</v>
      </c>
      <c r="I371">
        <v>2</v>
      </c>
      <c r="J371" t="s">
        <v>1326</v>
      </c>
      <c r="K371" t="s">
        <v>1323</v>
      </c>
      <c r="L371">
        <v>15</v>
      </c>
      <c r="M371" s="15">
        <v>0.50671296296296298</v>
      </c>
      <c r="N371" s="16">
        <v>2.5</v>
      </c>
      <c r="R371" s="17">
        <f>SUM($H$357:H371)/L371</f>
        <v>4522.666666666667</v>
      </c>
      <c r="S371" s="17">
        <f t="shared" si="5"/>
        <v>7605</v>
      </c>
    </row>
    <row r="372" spans="2:19" x14ac:dyDescent="0.25">
      <c r="B372" t="s">
        <v>1435</v>
      </c>
      <c r="C372">
        <v>16</v>
      </c>
      <c r="D372">
        <v>6290</v>
      </c>
      <c r="E372">
        <v>5275</v>
      </c>
      <c r="F372">
        <v>5070</v>
      </c>
      <c r="G372">
        <v>2840</v>
      </c>
      <c r="H372">
        <v>19475</v>
      </c>
      <c r="I372">
        <v>3</v>
      </c>
      <c r="J372" t="s">
        <v>1327</v>
      </c>
      <c r="K372" t="s">
        <v>1324</v>
      </c>
      <c r="L372">
        <v>18</v>
      </c>
      <c r="M372" s="15">
        <v>0.59467592592592589</v>
      </c>
      <c r="N372" s="16">
        <v>2.6</v>
      </c>
      <c r="R372" s="17">
        <f>SUM($H$357:H372)/L372</f>
        <v>4850.833333333333</v>
      </c>
      <c r="S372" s="17">
        <f t="shared" si="5"/>
        <v>6491.666666666667</v>
      </c>
    </row>
    <row r="373" spans="2:19" x14ac:dyDescent="0.25">
      <c r="B373" t="s">
        <v>1435</v>
      </c>
      <c r="C373">
        <v>17</v>
      </c>
      <c r="D373">
        <v>8050</v>
      </c>
      <c r="E373">
        <v>6750</v>
      </c>
      <c r="F373">
        <v>6490</v>
      </c>
      <c r="G373">
        <v>3635</v>
      </c>
      <c r="H373">
        <v>24925</v>
      </c>
      <c r="I373">
        <v>3</v>
      </c>
      <c r="J373" t="s">
        <v>1330</v>
      </c>
      <c r="K373" t="s">
        <v>1325</v>
      </c>
      <c r="L373">
        <v>22</v>
      </c>
      <c r="M373" s="15">
        <v>0.6967592592592593</v>
      </c>
      <c r="N373" s="16">
        <v>2.7</v>
      </c>
      <c r="R373" s="17">
        <f>SUM($H$357:H373)/L373</f>
        <v>5101.818181818182</v>
      </c>
      <c r="S373" s="17">
        <f t="shared" si="5"/>
        <v>6231.25</v>
      </c>
    </row>
    <row r="374" spans="2:19" x14ac:dyDescent="0.25">
      <c r="B374" t="s">
        <v>1435</v>
      </c>
      <c r="C374">
        <v>18</v>
      </c>
      <c r="D374">
        <v>10300</v>
      </c>
      <c r="E374">
        <v>8640</v>
      </c>
      <c r="F374">
        <v>8310</v>
      </c>
      <c r="G374">
        <v>4650</v>
      </c>
      <c r="H374">
        <v>31900</v>
      </c>
      <c r="I374">
        <v>3</v>
      </c>
      <c r="J374" t="s">
        <v>1335</v>
      </c>
      <c r="K374" t="s">
        <v>1326</v>
      </c>
      <c r="L374">
        <v>27</v>
      </c>
      <c r="M374" s="15">
        <v>0.81516203703703705</v>
      </c>
      <c r="N374" s="16">
        <v>2.8</v>
      </c>
      <c r="R374" s="17">
        <f>SUM($H$357:H374)/L374</f>
        <v>5338.5185185185182</v>
      </c>
      <c r="S374" s="17">
        <f t="shared" si="5"/>
        <v>6380</v>
      </c>
    </row>
    <row r="375" spans="2:19" x14ac:dyDescent="0.25">
      <c r="B375" t="s">
        <v>1435</v>
      </c>
      <c r="C375">
        <v>19</v>
      </c>
      <c r="D375">
        <v>13185</v>
      </c>
      <c r="E375">
        <v>11060</v>
      </c>
      <c r="F375">
        <v>10635</v>
      </c>
      <c r="G375">
        <v>5955</v>
      </c>
      <c r="H375">
        <v>40835</v>
      </c>
      <c r="I375">
        <v>3</v>
      </c>
      <c r="J375" t="s">
        <v>1331</v>
      </c>
      <c r="K375" t="s">
        <v>1327</v>
      </c>
      <c r="L375">
        <v>32</v>
      </c>
      <c r="M375" s="15">
        <v>0.95254629629629628</v>
      </c>
      <c r="N375" s="16">
        <v>2.9</v>
      </c>
      <c r="R375" s="17">
        <f>SUM($H$357:H375)/L375</f>
        <v>5780.46875</v>
      </c>
      <c r="S375" s="17">
        <f t="shared" si="5"/>
        <v>8167</v>
      </c>
    </row>
    <row r="376" spans="2:19" x14ac:dyDescent="0.25">
      <c r="B376" t="s">
        <v>1435</v>
      </c>
      <c r="C376">
        <v>20</v>
      </c>
      <c r="D376">
        <v>16880</v>
      </c>
      <c r="E376">
        <v>14155</v>
      </c>
      <c r="F376">
        <v>13610</v>
      </c>
      <c r="G376">
        <v>7620</v>
      </c>
      <c r="H376">
        <v>52265</v>
      </c>
      <c r="I376">
        <v>3</v>
      </c>
      <c r="J376" t="s">
        <v>1332</v>
      </c>
      <c r="K376" t="s">
        <v>1328</v>
      </c>
      <c r="L376">
        <v>38</v>
      </c>
      <c r="M376" s="18">
        <v>1.1119212962962961</v>
      </c>
      <c r="N376" s="16">
        <v>3</v>
      </c>
      <c r="R376" s="17">
        <f>SUM($H$357:H376)/L376</f>
        <v>6243.1578947368425</v>
      </c>
      <c r="S376" s="17">
        <f t="shared" si="5"/>
        <v>8710.8333333333339</v>
      </c>
    </row>
    <row r="377" spans="2:19" x14ac:dyDescent="0.25">
      <c r="B377" t="s">
        <v>1436</v>
      </c>
      <c r="C377">
        <v>1</v>
      </c>
      <c r="D377">
        <v>700</v>
      </c>
      <c r="E377">
        <v>670</v>
      </c>
      <c r="F377">
        <v>700</v>
      </c>
      <c r="G377">
        <v>240</v>
      </c>
      <c r="H377">
        <v>2310</v>
      </c>
      <c r="I377">
        <v>2</v>
      </c>
      <c r="J377" t="s">
        <v>1320</v>
      </c>
      <c r="K377" t="s">
        <v>1320</v>
      </c>
      <c r="L377">
        <v>1</v>
      </c>
      <c r="M377" s="15">
        <v>2.6620370370370371E-2</v>
      </c>
      <c r="N377">
        <v>0</v>
      </c>
      <c r="R377" s="17">
        <f>SUM($H$377:H377)/L377</f>
        <v>2310</v>
      </c>
      <c r="S377" s="17">
        <f t="shared" si="5"/>
        <v>2310</v>
      </c>
    </row>
    <row r="378" spans="2:19" x14ac:dyDescent="0.25">
      <c r="B378" t="s">
        <v>1436</v>
      </c>
      <c r="C378">
        <v>2</v>
      </c>
      <c r="D378">
        <v>930</v>
      </c>
      <c r="E378">
        <v>890</v>
      </c>
      <c r="F378">
        <v>930</v>
      </c>
      <c r="G378">
        <v>320</v>
      </c>
      <c r="H378">
        <v>3070</v>
      </c>
      <c r="I378">
        <v>1</v>
      </c>
      <c r="J378" t="s">
        <v>1321</v>
      </c>
      <c r="K378" t="s">
        <v>1320</v>
      </c>
      <c r="L378">
        <v>1</v>
      </c>
      <c r="M378" s="15">
        <v>3.0902777777777779E-2</v>
      </c>
      <c r="N378">
        <v>0</v>
      </c>
      <c r="R378" s="17">
        <f>SUM($H$377:H378)/L378</f>
        <v>5380</v>
      </c>
      <c r="S378" s="17">
        <f t="shared" si="5"/>
        <v>0</v>
      </c>
    </row>
    <row r="379" spans="2:19" x14ac:dyDescent="0.25">
      <c r="B379" t="s">
        <v>1436</v>
      </c>
      <c r="C379">
        <v>3</v>
      </c>
      <c r="D379">
        <v>1240</v>
      </c>
      <c r="E379">
        <v>1185</v>
      </c>
      <c r="F379">
        <v>1240</v>
      </c>
      <c r="G379">
        <v>425</v>
      </c>
      <c r="H379">
        <v>4090</v>
      </c>
      <c r="I379">
        <v>1</v>
      </c>
      <c r="J379" t="s">
        <v>1322</v>
      </c>
      <c r="K379" t="s">
        <v>1320</v>
      </c>
      <c r="L379">
        <v>2</v>
      </c>
      <c r="M379" s="15">
        <v>3.5763888888888887E-2</v>
      </c>
      <c r="N379">
        <v>0</v>
      </c>
      <c r="R379" s="17">
        <f>SUM($H$377:H379)/L379</f>
        <v>4735</v>
      </c>
      <c r="S379" s="17">
        <f t="shared" si="5"/>
        <v>7160</v>
      </c>
    </row>
    <row r="380" spans="2:19" x14ac:dyDescent="0.25">
      <c r="B380" t="s">
        <v>1436</v>
      </c>
      <c r="C380">
        <v>4</v>
      </c>
      <c r="D380">
        <v>1645</v>
      </c>
      <c r="E380">
        <v>1575</v>
      </c>
      <c r="F380">
        <v>1645</v>
      </c>
      <c r="G380">
        <v>565</v>
      </c>
      <c r="H380">
        <v>5430</v>
      </c>
      <c r="I380">
        <v>1</v>
      </c>
      <c r="J380" t="s">
        <v>1322</v>
      </c>
      <c r="K380" t="s">
        <v>1320</v>
      </c>
      <c r="L380">
        <v>2</v>
      </c>
      <c r="M380" s="15">
        <v>4.1550925925925929E-2</v>
      </c>
      <c r="N380">
        <v>0</v>
      </c>
      <c r="R380" s="17">
        <f>SUM($H$377:H380)/L380</f>
        <v>7450</v>
      </c>
      <c r="S380" s="17">
        <f t="shared" si="5"/>
        <v>0</v>
      </c>
    </row>
    <row r="381" spans="2:19" x14ac:dyDescent="0.25">
      <c r="B381" t="s">
        <v>1436</v>
      </c>
      <c r="C381">
        <v>5</v>
      </c>
      <c r="D381">
        <v>2190</v>
      </c>
      <c r="E381">
        <v>2095</v>
      </c>
      <c r="F381">
        <v>2190</v>
      </c>
      <c r="G381">
        <v>750</v>
      </c>
      <c r="H381">
        <v>7225</v>
      </c>
      <c r="I381">
        <v>1</v>
      </c>
      <c r="J381" t="s">
        <v>1323</v>
      </c>
      <c r="K381" t="s">
        <v>1320</v>
      </c>
      <c r="L381">
        <v>2</v>
      </c>
      <c r="M381" s="15">
        <v>4.8148148148148148E-2</v>
      </c>
      <c r="N381">
        <v>0</v>
      </c>
      <c r="R381" s="17">
        <f>SUM($H$377:H381)/L381</f>
        <v>11062.5</v>
      </c>
      <c r="S381" s="17">
        <f t="shared" si="5"/>
        <v>0</v>
      </c>
    </row>
    <row r="382" spans="2:19" x14ac:dyDescent="0.25">
      <c r="B382" t="s">
        <v>1436</v>
      </c>
      <c r="C382">
        <v>6</v>
      </c>
      <c r="D382">
        <v>2915</v>
      </c>
      <c r="E382">
        <v>2790</v>
      </c>
      <c r="F382">
        <v>2915</v>
      </c>
      <c r="G382">
        <v>1000</v>
      </c>
      <c r="H382">
        <v>9620</v>
      </c>
      <c r="I382">
        <v>2</v>
      </c>
      <c r="J382" t="s">
        <v>1324</v>
      </c>
      <c r="K382" t="s">
        <v>1321</v>
      </c>
      <c r="L382">
        <v>3</v>
      </c>
      <c r="M382" s="15">
        <v>5.590277777777778E-2</v>
      </c>
      <c r="N382">
        <v>0</v>
      </c>
      <c r="R382" s="17">
        <f>SUM($H$377:H382)/L382</f>
        <v>10581.666666666666</v>
      </c>
      <c r="S382" s="17">
        <f t="shared" si="5"/>
        <v>22275</v>
      </c>
    </row>
    <row r="383" spans="2:19" x14ac:dyDescent="0.25">
      <c r="B383" t="s">
        <v>1436</v>
      </c>
      <c r="C383">
        <v>7</v>
      </c>
      <c r="D383">
        <v>3875</v>
      </c>
      <c r="E383">
        <v>3710</v>
      </c>
      <c r="F383">
        <v>3875</v>
      </c>
      <c r="G383">
        <v>1330</v>
      </c>
      <c r="H383">
        <v>12790</v>
      </c>
      <c r="I383">
        <v>2</v>
      </c>
      <c r="J383" t="s">
        <v>1325</v>
      </c>
      <c r="K383" t="s">
        <v>1322</v>
      </c>
      <c r="L383">
        <v>4</v>
      </c>
      <c r="M383" s="15">
        <v>6.4814814814814811E-2</v>
      </c>
      <c r="N383">
        <v>0</v>
      </c>
      <c r="R383" s="17">
        <f>SUM($H$377:H383)/L383</f>
        <v>11133.75</v>
      </c>
      <c r="S383" s="17">
        <f t="shared" si="5"/>
        <v>12790</v>
      </c>
    </row>
    <row r="384" spans="2:19" x14ac:dyDescent="0.25">
      <c r="B384" t="s">
        <v>1436</v>
      </c>
      <c r="C384">
        <v>8</v>
      </c>
      <c r="D384">
        <v>5155</v>
      </c>
      <c r="E384">
        <v>4930</v>
      </c>
      <c r="F384">
        <v>5155</v>
      </c>
      <c r="G384">
        <v>1765</v>
      </c>
      <c r="H384">
        <v>17005</v>
      </c>
      <c r="I384">
        <v>2</v>
      </c>
      <c r="J384" t="s">
        <v>1327</v>
      </c>
      <c r="K384" t="s">
        <v>1323</v>
      </c>
      <c r="L384">
        <v>4</v>
      </c>
      <c r="M384" s="15">
        <v>7.5231481481481483E-2</v>
      </c>
      <c r="N384">
        <v>0</v>
      </c>
      <c r="R384" s="17">
        <f>SUM($H$377:H384)/L384</f>
        <v>15385</v>
      </c>
      <c r="S384" s="17">
        <f t="shared" si="5"/>
        <v>0</v>
      </c>
    </row>
    <row r="385" spans="2:19" x14ac:dyDescent="0.25">
      <c r="B385" t="s">
        <v>1436</v>
      </c>
      <c r="C385">
        <v>9</v>
      </c>
      <c r="D385">
        <v>6855</v>
      </c>
      <c r="E385">
        <v>6560</v>
      </c>
      <c r="F385">
        <v>6855</v>
      </c>
      <c r="G385">
        <v>2350</v>
      </c>
      <c r="H385">
        <v>22620</v>
      </c>
      <c r="I385">
        <v>2</v>
      </c>
      <c r="J385" t="s">
        <v>1328</v>
      </c>
      <c r="K385" t="s">
        <v>1324</v>
      </c>
      <c r="L385">
        <v>5</v>
      </c>
      <c r="M385" s="15">
        <v>8.7268518518518523E-2</v>
      </c>
      <c r="N385">
        <v>0</v>
      </c>
      <c r="R385" s="17">
        <f>SUM($H$377:H385)/L385</f>
        <v>16832</v>
      </c>
      <c r="S385" s="17">
        <f t="shared" si="5"/>
        <v>39625</v>
      </c>
    </row>
    <row r="386" spans="2:19" x14ac:dyDescent="0.25">
      <c r="B386" t="s">
        <v>1436</v>
      </c>
      <c r="C386">
        <v>10</v>
      </c>
      <c r="D386">
        <v>9115</v>
      </c>
      <c r="E386">
        <v>8725</v>
      </c>
      <c r="F386">
        <v>9115</v>
      </c>
      <c r="G386">
        <v>3125</v>
      </c>
      <c r="H386">
        <v>30080</v>
      </c>
      <c r="I386">
        <v>2</v>
      </c>
      <c r="J386" t="s">
        <v>1330</v>
      </c>
      <c r="K386" t="s">
        <v>1325</v>
      </c>
      <c r="L386">
        <v>6</v>
      </c>
      <c r="M386" s="15">
        <v>0.1012731481481482</v>
      </c>
      <c r="N386">
        <v>1</v>
      </c>
      <c r="R386" s="17">
        <f>SUM($H$377:H386)/L386</f>
        <v>19040</v>
      </c>
      <c r="S386" s="17">
        <f t="shared" si="5"/>
        <v>30080</v>
      </c>
    </row>
    <row r="387" spans="2:19" x14ac:dyDescent="0.25">
      <c r="B387" t="s">
        <v>1436</v>
      </c>
      <c r="C387">
        <v>11</v>
      </c>
      <c r="D387">
        <v>12125</v>
      </c>
      <c r="E387">
        <v>11605</v>
      </c>
      <c r="F387">
        <v>12125</v>
      </c>
      <c r="G387">
        <v>4155</v>
      </c>
      <c r="H387">
        <v>40010</v>
      </c>
      <c r="I387">
        <v>2</v>
      </c>
      <c r="J387" t="s">
        <v>1331</v>
      </c>
      <c r="K387" t="s">
        <v>1326</v>
      </c>
      <c r="L387">
        <v>7</v>
      </c>
      <c r="M387" s="15">
        <v>0.1174768518518518</v>
      </c>
      <c r="N387">
        <v>1</v>
      </c>
      <c r="R387" s="17">
        <f>SUM($H$377:H387)/L387</f>
        <v>22035.714285714286</v>
      </c>
      <c r="S387" s="17">
        <f t="shared" si="5"/>
        <v>40010</v>
      </c>
    </row>
    <row r="388" spans="2:19" x14ac:dyDescent="0.25">
      <c r="B388" t="s">
        <v>1436</v>
      </c>
      <c r="C388">
        <v>12</v>
      </c>
      <c r="D388">
        <v>16125</v>
      </c>
      <c r="E388">
        <v>15435</v>
      </c>
      <c r="F388">
        <v>16125</v>
      </c>
      <c r="G388">
        <v>5530</v>
      </c>
      <c r="H388">
        <v>53215</v>
      </c>
      <c r="I388">
        <v>2</v>
      </c>
      <c r="J388" t="s">
        <v>1332</v>
      </c>
      <c r="K388" t="s">
        <v>1327</v>
      </c>
      <c r="L388">
        <v>9</v>
      </c>
      <c r="M388" s="15">
        <v>0.13622685185185179</v>
      </c>
      <c r="N388">
        <v>1</v>
      </c>
      <c r="R388" s="17">
        <f>SUM($H$377:H388)/L388</f>
        <v>23051.666666666668</v>
      </c>
      <c r="S388" s="17">
        <f t="shared" si="5"/>
        <v>26607.5</v>
      </c>
    </row>
    <row r="389" spans="2:19" x14ac:dyDescent="0.25">
      <c r="B389" t="s">
        <v>1436</v>
      </c>
      <c r="C389">
        <v>13</v>
      </c>
      <c r="D389">
        <v>21445</v>
      </c>
      <c r="E389">
        <v>20525</v>
      </c>
      <c r="F389">
        <v>21445</v>
      </c>
      <c r="G389">
        <v>7350</v>
      </c>
      <c r="H389">
        <v>70765</v>
      </c>
      <c r="I389">
        <v>2</v>
      </c>
      <c r="J389" t="s">
        <v>1351</v>
      </c>
      <c r="K389" t="s">
        <v>1328</v>
      </c>
      <c r="L389">
        <v>11</v>
      </c>
      <c r="M389" s="15">
        <v>0.1579861111111111</v>
      </c>
      <c r="N389">
        <v>1</v>
      </c>
      <c r="R389" s="17">
        <f>SUM($H$377:H389)/L389</f>
        <v>25293.636363636364</v>
      </c>
      <c r="S389" s="17">
        <f t="shared" ref="S389:S452" si="6">IF(AND(S388=0,S387=0),(H389+H388+H387)/(L389-L388),IFERROR(IF(S388=0,(H389+H388)/(L389-L388),IF(S388=0,SUMIFS(H:H,B:B,B389,L:L,L389),IF(L389&lt;L388,H389/L389,IF(L389&gt;L388,H389/(L389-L388),0)))),0))</f>
        <v>35382.5</v>
      </c>
    </row>
    <row r="390" spans="2:19" x14ac:dyDescent="0.25">
      <c r="B390" t="s">
        <v>1436</v>
      </c>
      <c r="C390">
        <v>14</v>
      </c>
      <c r="D390">
        <v>28520</v>
      </c>
      <c r="E390">
        <v>27300</v>
      </c>
      <c r="F390">
        <v>28520</v>
      </c>
      <c r="G390">
        <v>9780</v>
      </c>
      <c r="H390">
        <v>94120</v>
      </c>
      <c r="I390">
        <v>2</v>
      </c>
      <c r="J390" t="s">
        <v>1338</v>
      </c>
      <c r="K390" t="s">
        <v>1335</v>
      </c>
      <c r="L390">
        <v>13</v>
      </c>
      <c r="M390" s="15">
        <v>0.18333333333333329</v>
      </c>
      <c r="N390">
        <v>1</v>
      </c>
      <c r="R390" s="17">
        <f>SUM($H$377:H390)/L390</f>
        <v>28642.307692307691</v>
      </c>
      <c r="S390" s="17">
        <f t="shared" si="6"/>
        <v>47060</v>
      </c>
    </row>
    <row r="391" spans="2:19" x14ac:dyDescent="0.25">
      <c r="B391" t="s">
        <v>1436</v>
      </c>
      <c r="C391">
        <v>15</v>
      </c>
      <c r="D391">
        <v>37935</v>
      </c>
      <c r="E391">
        <v>36310</v>
      </c>
      <c r="F391">
        <v>37935</v>
      </c>
      <c r="G391">
        <v>13005</v>
      </c>
      <c r="H391">
        <v>125185</v>
      </c>
      <c r="I391">
        <v>2</v>
      </c>
      <c r="J391" t="s">
        <v>1352</v>
      </c>
      <c r="K391" t="s">
        <v>1331</v>
      </c>
      <c r="L391">
        <v>15</v>
      </c>
      <c r="M391" s="15">
        <v>0.21261574074074069</v>
      </c>
      <c r="N391">
        <v>2</v>
      </c>
      <c r="R391" s="17">
        <f>SUM($H$377:H391)/L391</f>
        <v>33169</v>
      </c>
      <c r="S391" s="17">
        <f t="shared" si="6"/>
        <v>62592.5</v>
      </c>
    </row>
    <row r="392" spans="2:19" x14ac:dyDescent="0.25">
      <c r="B392" t="s">
        <v>1436</v>
      </c>
      <c r="C392">
        <v>16</v>
      </c>
      <c r="D392">
        <v>50450</v>
      </c>
      <c r="E392">
        <v>48290</v>
      </c>
      <c r="F392">
        <v>50450</v>
      </c>
      <c r="G392">
        <v>17300</v>
      </c>
      <c r="H392">
        <v>166490</v>
      </c>
      <c r="I392">
        <v>3</v>
      </c>
      <c r="J392" t="s">
        <v>1339</v>
      </c>
      <c r="K392" t="s">
        <v>1332</v>
      </c>
      <c r="L392">
        <v>18</v>
      </c>
      <c r="M392" s="15">
        <v>0.24664351851851851</v>
      </c>
      <c r="N392">
        <v>2</v>
      </c>
      <c r="R392" s="17">
        <f>SUM($H$377:H392)/L392</f>
        <v>36890.277777777781</v>
      </c>
      <c r="S392" s="17">
        <f t="shared" si="6"/>
        <v>55496.666666666664</v>
      </c>
    </row>
    <row r="393" spans="2:19" x14ac:dyDescent="0.25">
      <c r="B393" t="s">
        <v>1436</v>
      </c>
      <c r="C393">
        <v>17</v>
      </c>
      <c r="D393">
        <v>67100</v>
      </c>
      <c r="E393">
        <v>64225</v>
      </c>
      <c r="F393">
        <v>67100</v>
      </c>
      <c r="G393">
        <v>23005</v>
      </c>
      <c r="H393">
        <v>221430</v>
      </c>
      <c r="I393">
        <v>3</v>
      </c>
      <c r="J393" t="s">
        <v>1340</v>
      </c>
      <c r="K393" t="s">
        <v>1351</v>
      </c>
      <c r="L393">
        <v>22</v>
      </c>
      <c r="M393" s="15">
        <v>0.28611111111111109</v>
      </c>
      <c r="N393">
        <v>2</v>
      </c>
      <c r="R393" s="17">
        <f>SUM($H$377:H393)/L393</f>
        <v>40247.954545454544</v>
      </c>
      <c r="S393" s="17">
        <f t="shared" si="6"/>
        <v>55357.5</v>
      </c>
    </row>
    <row r="394" spans="2:19" x14ac:dyDescent="0.25">
      <c r="B394" t="s">
        <v>1436</v>
      </c>
      <c r="C394">
        <v>18</v>
      </c>
      <c r="D394">
        <v>89245</v>
      </c>
      <c r="E394">
        <v>85420</v>
      </c>
      <c r="F394">
        <v>89245</v>
      </c>
      <c r="G394">
        <v>30600</v>
      </c>
      <c r="H394">
        <v>294510</v>
      </c>
      <c r="I394">
        <v>3</v>
      </c>
      <c r="J394" t="s">
        <v>1437</v>
      </c>
      <c r="K394" t="s">
        <v>1338</v>
      </c>
      <c r="L394">
        <v>27</v>
      </c>
      <c r="M394" s="15">
        <v>0.33194444444444438</v>
      </c>
      <c r="N394">
        <v>2</v>
      </c>
      <c r="R394" s="17">
        <f>SUM($H$377:H394)/L394</f>
        <v>43702.407407407409</v>
      </c>
      <c r="S394" s="17">
        <f t="shared" si="6"/>
        <v>58902</v>
      </c>
    </row>
    <row r="395" spans="2:19" x14ac:dyDescent="0.25">
      <c r="B395" t="s">
        <v>1436</v>
      </c>
      <c r="C395">
        <v>19</v>
      </c>
      <c r="D395">
        <v>118695</v>
      </c>
      <c r="E395">
        <v>113605</v>
      </c>
      <c r="F395">
        <v>118695</v>
      </c>
      <c r="G395">
        <v>40695</v>
      </c>
      <c r="H395">
        <v>391690</v>
      </c>
      <c r="I395">
        <v>3</v>
      </c>
      <c r="J395" t="s">
        <v>1438</v>
      </c>
      <c r="K395" t="s">
        <v>1352</v>
      </c>
      <c r="L395">
        <v>32</v>
      </c>
      <c r="M395" s="15">
        <v>0.38495370370370369</v>
      </c>
      <c r="N395">
        <v>2</v>
      </c>
      <c r="R395" s="17">
        <f>SUM($H$377:H395)/L395</f>
        <v>49114.21875</v>
      </c>
      <c r="S395" s="17">
        <f t="shared" si="6"/>
        <v>78338</v>
      </c>
    </row>
    <row r="396" spans="2:19" x14ac:dyDescent="0.25">
      <c r="B396" t="s">
        <v>1436</v>
      </c>
      <c r="C396">
        <v>20</v>
      </c>
      <c r="D396">
        <v>157865</v>
      </c>
      <c r="E396">
        <v>151095</v>
      </c>
      <c r="F396">
        <v>157865</v>
      </c>
      <c r="G396">
        <v>54125</v>
      </c>
      <c r="H396">
        <v>520950</v>
      </c>
      <c r="I396">
        <v>3</v>
      </c>
      <c r="J396" t="s">
        <v>1362</v>
      </c>
      <c r="K396" t="s">
        <v>1339</v>
      </c>
      <c r="L396">
        <v>38</v>
      </c>
      <c r="M396" s="15">
        <v>0.44664351851851852</v>
      </c>
      <c r="N396">
        <v>3</v>
      </c>
      <c r="R396" s="17">
        <f>SUM($H$377:H396)/L396</f>
        <v>55068.552631578947</v>
      </c>
      <c r="S396" s="17">
        <f t="shared" si="6"/>
        <v>86825</v>
      </c>
    </row>
    <row r="397" spans="2:19" x14ac:dyDescent="0.25">
      <c r="B397" t="s">
        <v>1314</v>
      </c>
      <c r="C397">
        <v>1</v>
      </c>
      <c r="D397">
        <v>80</v>
      </c>
      <c r="E397">
        <v>100</v>
      </c>
      <c r="F397">
        <v>70</v>
      </c>
      <c r="G397">
        <v>20</v>
      </c>
      <c r="H397">
        <v>270</v>
      </c>
      <c r="I397">
        <v>1</v>
      </c>
      <c r="J397" t="s">
        <v>1320</v>
      </c>
      <c r="K397" t="s">
        <v>1320</v>
      </c>
      <c r="L397">
        <v>1</v>
      </c>
      <c r="M397" s="15">
        <v>1.8518518518518521E-2</v>
      </c>
      <c r="N397">
        <v>1200</v>
      </c>
      <c r="R397" s="17">
        <f>SUM($H$397:H397)/L397</f>
        <v>270</v>
      </c>
      <c r="S397" s="17">
        <f t="shared" si="6"/>
        <v>270</v>
      </c>
    </row>
    <row r="398" spans="2:19" x14ac:dyDescent="0.25">
      <c r="B398" t="s">
        <v>1314</v>
      </c>
      <c r="C398">
        <v>2</v>
      </c>
      <c r="D398">
        <v>100</v>
      </c>
      <c r="E398">
        <v>130</v>
      </c>
      <c r="F398">
        <v>90</v>
      </c>
      <c r="G398">
        <v>25</v>
      </c>
      <c r="H398">
        <v>345</v>
      </c>
      <c r="I398">
        <v>1</v>
      </c>
      <c r="J398" t="s">
        <v>1320</v>
      </c>
      <c r="K398" t="s">
        <v>1320</v>
      </c>
      <c r="L398">
        <v>1</v>
      </c>
      <c r="M398" s="15">
        <v>2.5000000000000001E-2</v>
      </c>
      <c r="N398">
        <v>1700</v>
      </c>
      <c r="R398" s="17">
        <f>SUM($H$397:H398)/L398</f>
        <v>615</v>
      </c>
      <c r="S398" s="17">
        <f t="shared" si="6"/>
        <v>0</v>
      </c>
    </row>
    <row r="399" spans="2:19" x14ac:dyDescent="0.25">
      <c r="B399" t="s">
        <v>1314</v>
      </c>
      <c r="C399">
        <v>3</v>
      </c>
      <c r="D399">
        <v>130</v>
      </c>
      <c r="E399">
        <v>165</v>
      </c>
      <c r="F399">
        <v>115</v>
      </c>
      <c r="G399">
        <v>35</v>
      </c>
      <c r="H399">
        <v>445</v>
      </c>
      <c r="I399">
        <v>1</v>
      </c>
      <c r="J399" t="s">
        <v>1320</v>
      </c>
      <c r="K399" t="s">
        <v>1320</v>
      </c>
      <c r="L399">
        <v>2</v>
      </c>
      <c r="M399" s="15">
        <v>3.2407407407407413E-2</v>
      </c>
      <c r="N399">
        <v>2300</v>
      </c>
      <c r="R399" s="17">
        <f>SUM($H$397:H399)/L399</f>
        <v>530</v>
      </c>
      <c r="S399" s="17">
        <f t="shared" si="6"/>
        <v>790</v>
      </c>
    </row>
    <row r="400" spans="2:19" x14ac:dyDescent="0.25">
      <c r="B400" t="s">
        <v>1314</v>
      </c>
      <c r="C400">
        <v>4</v>
      </c>
      <c r="D400">
        <v>170</v>
      </c>
      <c r="E400">
        <v>210</v>
      </c>
      <c r="F400">
        <v>145</v>
      </c>
      <c r="G400">
        <v>40</v>
      </c>
      <c r="H400">
        <v>565</v>
      </c>
      <c r="I400">
        <v>1</v>
      </c>
      <c r="J400" t="s">
        <v>1320</v>
      </c>
      <c r="K400" t="s">
        <v>1320</v>
      </c>
      <c r="L400">
        <v>2</v>
      </c>
      <c r="M400" s="15">
        <v>4.1087962962962972E-2</v>
      </c>
      <c r="N400">
        <v>3100</v>
      </c>
      <c r="R400" s="17">
        <f>SUM($H$397:H400)/L400</f>
        <v>812.5</v>
      </c>
      <c r="S400" s="17">
        <f t="shared" si="6"/>
        <v>0</v>
      </c>
    </row>
    <row r="401" spans="2:19" x14ac:dyDescent="0.25">
      <c r="B401" t="s">
        <v>1314</v>
      </c>
      <c r="C401">
        <v>5</v>
      </c>
      <c r="D401">
        <v>215</v>
      </c>
      <c r="E401">
        <v>270</v>
      </c>
      <c r="F401">
        <v>190</v>
      </c>
      <c r="G401">
        <v>55</v>
      </c>
      <c r="H401">
        <v>730</v>
      </c>
      <c r="I401">
        <v>1</v>
      </c>
      <c r="J401" t="s">
        <v>1320</v>
      </c>
      <c r="K401" t="s">
        <v>1320</v>
      </c>
      <c r="L401">
        <v>2</v>
      </c>
      <c r="M401" s="15">
        <v>5.1157407407407408E-2</v>
      </c>
      <c r="N401">
        <v>4000</v>
      </c>
      <c r="R401" s="17">
        <f>SUM($H$397:H401)/L401</f>
        <v>1177.5</v>
      </c>
      <c r="S401" s="17">
        <f t="shared" si="6"/>
        <v>0</v>
      </c>
    </row>
    <row r="402" spans="2:19" x14ac:dyDescent="0.25">
      <c r="B402" t="s">
        <v>1314</v>
      </c>
      <c r="C402">
        <v>6</v>
      </c>
      <c r="D402">
        <v>275</v>
      </c>
      <c r="E402">
        <v>345</v>
      </c>
      <c r="F402">
        <v>240</v>
      </c>
      <c r="G402">
        <v>70</v>
      </c>
      <c r="H402">
        <v>930</v>
      </c>
      <c r="I402">
        <v>1</v>
      </c>
      <c r="J402" t="s">
        <v>1320</v>
      </c>
      <c r="K402" t="s">
        <v>1320</v>
      </c>
      <c r="L402">
        <v>3</v>
      </c>
      <c r="M402" s="15">
        <v>6.2731481481481485E-2</v>
      </c>
      <c r="N402">
        <v>5000</v>
      </c>
      <c r="R402" s="17">
        <f>SUM($H$397:H402)/L402</f>
        <v>1095</v>
      </c>
      <c r="S402" s="17">
        <f t="shared" si="6"/>
        <v>2225</v>
      </c>
    </row>
    <row r="403" spans="2:19" x14ac:dyDescent="0.25">
      <c r="B403" t="s">
        <v>1314</v>
      </c>
      <c r="C403">
        <v>7</v>
      </c>
      <c r="D403">
        <v>350</v>
      </c>
      <c r="E403">
        <v>440</v>
      </c>
      <c r="F403">
        <v>310</v>
      </c>
      <c r="G403">
        <v>90</v>
      </c>
      <c r="H403">
        <v>1190</v>
      </c>
      <c r="I403">
        <v>1</v>
      </c>
      <c r="J403" t="s">
        <v>1320</v>
      </c>
      <c r="K403" t="s">
        <v>1320</v>
      </c>
      <c r="L403">
        <v>4</v>
      </c>
      <c r="M403" s="15">
        <v>7.6273148148148145E-2</v>
      </c>
      <c r="N403">
        <v>6300</v>
      </c>
      <c r="R403" s="17">
        <f>SUM($H$397:H403)/L403</f>
        <v>1118.75</v>
      </c>
      <c r="S403" s="17">
        <f t="shared" si="6"/>
        <v>1190</v>
      </c>
    </row>
    <row r="404" spans="2:19" x14ac:dyDescent="0.25">
      <c r="B404" t="s">
        <v>1314</v>
      </c>
      <c r="C404">
        <v>8</v>
      </c>
      <c r="D404">
        <v>450</v>
      </c>
      <c r="E404">
        <v>565</v>
      </c>
      <c r="F404">
        <v>395</v>
      </c>
      <c r="G404">
        <v>115</v>
      </c>
      <c r="H404">
        <v>1525</v>
      </c>
      <c r="I404">
        <v>1</v>
      </c>
      <c r="J404" t="s">
        <v>1320</v>
      </c>
      <c r="K404" t="s">
        <v>1320</v>
      </c>
      <c r="L404">
        <v>4</v>
      </c>
      <c r="M404" s="15">
        <v>9.2013888888888895E-2</v>
      </c>
      <c r="N404">
        <v>7800</v>
      </c>
      <c r="R404" s="17">
        <f>SUM($H$397:H404)/L404</f>
        <v>1500</v>
      </c>
      <c r="S404" s="17">
        <f t="shared" si="6"/>
        <v>0</v>
      </c>
    </row>
    <row r="405" spans="2:19" x14ac:dyDescent="0.25">
      <c r="B405" t="s">
        <v>1314</v>
      </c>
      <c r="C405">
        <v>9</v>
      </c>
      <c r="D405">
        <v>575</v>
      </c>
      <c r="E405">
        <v>720</v>
      </c>
      <c r="F405">
        <v>505</v>
      </c>
      <c r="G405">
        <v>145</v>
      </c>
      <c r="H405">
        <v>1945</v>
      </c>
      <c r="I405">
        <v>1</v>
      </c>
      <c r="J405" t="s">
        <v>1320</v>
      </c>
      <c r="K405" t="s">
        <v>1320</v>
      </c>
      <c r="L405">
        <v>5</v>
      </c>
      <c r="M405" s="15">
        <v>0.11018518518518521</v>
      </c>
      <c r="N405">
        <v>9600</v>
      </c>
      <c r="R405" s="17">
        <f>SUM($H$397:H405)/L405</f>
        <v>1589</v>
      </c>
      <c r="S405" s="17">
        <f t="shared" si="6"/>
        <v>3470</v>
      </c>
    </row>
    <row r="406" spans="2:19" x14ac:dyDescent="0.25">
      <c r="B406" t="s">
        <v>1314</v>
      </c>
      <c r="C406">
        <v>10</v>
      </c>
      <c r="D406">
        <v>740</v>
      </c>
      <c r="E406">
        <v>920</v>
      </c>
      <c r="F406">
        <v>645</v>
      </c>
      <c r="G406">
        <v>185</v>
      </c>
      <c r="H406">
        <v>2490</v>
      </c>
      <c r="I406">
        <v>1</v>
      </c>
      <c r="J406" t="s">
        <v>1321</v>
      </c>
      <c r="K406" t="s">
        <v>1320</v>
      </c>
      <c r="L406">
        <v>6</v>
      </c>
      <c r="M406" s="15">
        <v>0.13125000000000001</v>
      </c>
      <c r="N406">
        <v>11800</v>
      </c>
      <c r="R406" s="17">
        <f>SUM($H$397:H406)/L406</f>
        <v>1739.1666666666667</v>
      </c>
      <c r="S406" s="17">
        <f t="shared" si="6"/>
        <v>2490</v>
      </c>
    </row>
    <row r="407" spans="2:19" x14ac:dyDescent="0.25">
      <c r="B407" t="s">
        <v>1314</v>
      </c>
      <c r="C407">
        <v>11</v>
      </c>
      <c r="D407">
        <v>945</v>
      </c>
      <c r="E407">
        <v>1180</v>
      </c>
      <c r="F407">
        <v>825</v>
      </c>
      <c r="G407">
        <v>235</v>
      </c>
      <c r="H407">
        <v>3185</v>
      </c>
      <c r="I407">
        <v>2</v>
      </c>
      <c r="J407" t="s">
        <v>1321</v>
      </c>
      <c r="K407" t="s">
        <v>1320</v>
      </c>
      <c r="L407">
        <v>7</v>
      </c>
      <c r="M407" s="15">
        <v>0.15567129629629631</v>
      </c>
      <c r="N407">
        <v>14400</v>
      </c>
      <c r="R407" s="17">
        <f>SUM($H$397:H407)/L407</f>
        <v>1945.7142857142858</v>
      </c>
      <c r="S407" s="17">
        <f t="shared" si="6"/>
        <v>3185</v>
      </c>
    </row>
    <row r="408" spans="2:19" x14ac:dyDescent="0.25">
      <c r="B408" t="s">
        <v>1314</v>
      </c>
      <c r="C408">
        <v>12</v>
      </c>
      <c r="D408">
        <v>1210</v>
      </c>
      <c r="E408">
        <v>1510</v>
      </c>
      <c r="F408">
        <v>1060</v>
      </c>
      <c r="G408">
        <v>300</v>
      </c>
      <c r="H408">
        <v>4080</v>
      </c>
      <c r="I408">
        <v>2</v>
      </c>
      <c r="J408" t="s">
        <v>1322</v>
      </c>
      <c r="K408" t="s">
        <v>1320</v>
      </c>
      <c r="L408">
        <v>9</v>
      </c>
      <c r="M408" s="15">
        <v>0.18414351851851851</v>
      </c>
      <c r="N408">
        <v>17600</v>
      </c>
      <c r="R408" s="17">
        <f>SUM($H$397:H408)/L408</f>
        <v>1966.6666666666667</v>
      </c>
      <c r="S408" s="17">
        <f t="shared" si="6"/>
        <v>2040</v>
      </c>
    </row>
    <row r="409" spans="2:19" x14ac:dyDescent="0.25">
      <c r="B409" t="s">
        <v>1314</v>
      </c>
      <c r="C409">
        <v>13</v>
      </c>
      <c r="D409">
        <v>1545</v>
      </c>
      <c r="E409">
        <v>1935</v>
      </c>
      <c r="F409">
        <v>1355</v>
      </c>
      <c r="G409">
        <v>385</v>
      </c>
      <c r="H409">
        <v>5220</v>
      </c>
      <c r="I409">
        <v>2</v>
      </c>
      <c r="J409" t="s">
        <v>1323</v>
      </c>
      <c r="K409" t="s">
        <v>1320</v>
      </c>
      <c r="L409">
        <v>11</v>
      </c>
      <c r="M409" s="15">
        <v>0.2170138888888889</v>
      </c>
      <c r="N409">
        <v>21400</v>
      </c>
      <c r="R409" s="17">
        <f>SUM($H$397:H409)/L409</f>
        <v>2083.6363636363635</v>
      </c>
      <c r="S409" s="17">
        <f t="shared" si="6"/>
        <v>2610</v>
      </c>
    </row>
    <row r="410" spans="2:19" x14ac:dyDescent="0.25">
      <c r="B410" t="s">
        <v>1314</v>
      </c>
      <c r="C410">
        <v>14</v>
      </c>
      <c r="D410">
        <v>1980</v>
      </c>
      <c r="E410">
        <v>2475</v>
      </c>
      <c r="F410">
        <v>1735</v>
      </c>
      <c r="G410">
        <v>495</v>
      </c>
      <c r="H410">
        <v>6685</v>
      </c>
      <c r="I410">
        <v>2</v>
      </c>
      <c r="J410" t="s">
        <v>1324</v>
      </c>
      <c r="K410" t="s">
        <v>1320</v>
      </c>
      <c r="L410">
        <v>13</v>
      </c>
      <c r="M410" s="15">
        <v>0.25520833333333331</v>
      </c>
      <c r="N410">
        <v>25900</v>
      </c>
      <c r="R410" s="17">
        <f>SUM($H$397:H410)/L410</f>
        <v>2277.3076923076924</v>
      </c>
      <c r="S410" s="17">
        <f t="shared" si="6"/>
        <v>3342.5</v>
      </c>
    </row>
    <row r="411" spans="2:19" x14ac:dyDescent="0.25">
      <c r="B411" t="s">
        <v>1314</v>
      </c>
      <c r="C411">
        <v>15</v>
      </c>
      <c r="D411">
        <v>2535</v>
      </c>
      <c r="E411">
        <v>3170</v>
      </c>
      <c r="F411">
        <v>2220</v>
      </c>
      <c r="G411">
        <v>635</v>
      </c>
      <c r="H411">
        <v>8560</v>
      </c>
      <c r="I411">
        <v>2</v>
      </c>
      <c r="J411" t="s">
        <v>1325</v>
      </c>
      <c r="K411" t="s">
        <v>1320</v>
      </c>
      <c r="L411">
        <v>15</v>
      </c>
      <c r="M411" s="15">
        <v>0.29953703703703699</v>
      </c>
      <c r="N411">
        <v>31300</v>
      </c>
      <c r="R411" s="17">
        <f>SUM($H$397:H411)/L411</f>
        <v>2544.3333333333335</v>
      </c>
      <c r="S411" s="17">
        <f t="shared" si="6"/>
        <v>4280</v>
      </c>
    </row>
    <row r="412" spans="2:19" x14ac:dyDescent="0.25">
      <c r="B412" t="s">
        <v>1314</v>
      </c>
      <c r="C412">
        <v>16</v>
      </c>
      <c r="D412">
        <v>3245</v>
      </c>
      <c r="E412">
        <v>4055</v>
      </c>
      <c r="F412">
        <v>2840</v>
      </c>
      <c r="G412">
        <v>810</v>
      </c>
      <c r="H412">
        <v>10950</v>
      </c>
      <c r="I412">
        <v>2</v>
      </c>
      <c r="J412" t="s">
        <v>1326</v>
      </c>
      <c r="K412" t="s">
        <v>1321</v>
      </c>
      <c r="L412">
        <v>18</v>
      </c>
      <c r="M412" s="15">
        <v>0.35092592592592592</v>
      </c>
      <c r="N412">
        <v>37900</v>
      </c>
      <c r="R412" s="17">
        <f>SUM($H$397:H412)/L412</f>
        <v>2728.6111111111113</v>
      </c>
      <c r="S412" s="17">
        <f t="shared" si="6"/>
        <v>3650</v>
      </c>
    </row>
    <row r="413" spans="2:19" x14ac:dyDescent="0.25">
      <c r="B413" t="s">
        <v>1314</v>
      </c>
      <c r="C413">
        <v>17</v>
      </c>
      <c r="D413">
        <v>4155</v>
      </c>
      <c r="E413">
        <v>5190</v>
      </c>
      <c r="F413">
        <v>3635</v>
      </c>
      <c r="G413">
        <v>1040</v>
      </c>
      <c r="H413">
        <v>14020</v>
      </c>
      <c r="I413">
        <v>2</v>
      </c>
      <c r="J413" t="s">
        <v>1327</v>
      </c>
      <c r="K413" t="s">
        <v>1321</v>
      </c>
      <c r="L413">
        <v>22</v>
      </c>
      <c r="M413" s="15">
        <v>0.41053240740740737</v>
      </c>
      <c r="N413">
        <v>45700</v>
      </c>
      <c r="R413" s="17">
        <f>SUM($H$397:H413)/L413</f>
        <v>2869.7727272727275</v>
      </c>
      <c r="S413" s="17">
        <f t="shared" si="6"/>
        <v>3505</v>
      </c>
    </row>
    <row r="414" spans="2:19" x14ac:dyDescent="0.25">
      <c r="B414" t="s">
        <v>1314</v>
      </c>
      <c r="C414">
        <v>18</v>
      </c>
      <c r="D414">
        <v>5315</v>
      </c>
      <c r="E414">
        <v>6645</v>
      </c>
      <c r="F414">
        <v>4650</v>
      </c>
      <c r="G414">
        <v>1330</v>
      </c>
      <c r="H414">
        <v>17940</v>
      </c>
      <c r="I414">
        <v>2</v>
      </c>
      <c r="J414" t="s">
        <v>1328</v>
      </c>
      <c r="K414" t="s">
        <v>1322</v>
      </c>
      <c r="L414">
        <v>27</v>
      </c>
      <c r="M414" s="15">
        <v>0.47974537037037029</v>
      </c>
      <c r="N414">
        <v>55100</v>
      </c>
      <c r="R414" s="17">
        <f>SUM($H$397:H414)/L414</f>
        <v>3002.7777777777778</v>
      </c>
      <c r="S414" s="17">
        <f t="shared" si="6"/>
        <v>3588</v>
      </c>
    </row>
    <row r="415" spans="2:19" x14ac:dyDescent="0.25">
      <c r="B415" t="s">
        <v>1314</v>
      </c>
      <c r="C415">
        <v>19</v>
      </c>
      <c r="D415">
        <v>6805</v>
      </c>
      <c r="E415">
        <v>8505</v>
      </c>
      <c r="F415">
        <v>5955</v>
      </c>
      <c r="G415">
        <v>1700</v>
      </c>
      <c r="H415">
        <v>22965</v>
      </c>
      <c r="I415">
        <v>2</v>
      </c>
      <c r="J415" t="s">
        <v>1330</v>
      </c>
      <c r="K415" t="s">
        <v>1322</v>
      </c>
      <c r="L415">
        <v>32</v>
      </c>
      <c r="M415" s="15">
        <v>0.55995370370370368</v>
      </c>
      <c r="N415">
        <v>66400</v>
      </c>
      <c r="R415" s="17">
        <f>SUM($H$397:H415)/L415</f>
        <v>3251.25</v>
      </c>
      <c r="S415" s="17">
        <f t="shared" si="6"/>
        <v>4593</v>
      </c>
    </row>
    <row r="416" spans="2:19" x14ac:dyDescent="0.25">
      <c r="B416" t="s">
        <v>1314</v>
      </c>
      <c r="C416">
        <v>20</v>
      </c>
      <c r="D416">
        <v>8710</v>
      </c>
      <c r="E416">
        <v>10890</v>
      </c>
      <c r="F416">
        <v>7620</v>
      </c>
      <c r="G416">
        <v>2180</v>
      </c>
      <c r="H416">
        <v>29400</v>
      </c>
      <c r="I416">
        <v>2</v>
      </c>
      <c r="J416" t="s">
        <v>1335</v>
      </c>
      <c r="K416" t="s">
        <v>1323</v>
      </c>
      <c r="L416">
        <v>38</v>
      </c>
      <c r="M416" s="15">
        <v>0.65300925925925923</v>
      </c>
      <c r="N416">
        <v>80000</v>
      </c>
      <c r="R416" s="17">
        <f>SUM($H$397:H416)/L416</f>
        <v>3511.5789473684213</v>
      </c>
      <c r="S416" s="17">
        <f t="shared" si="6"/>
        <v>4900</v>
      </c>
    </row>
    <row r="417" spans="2:19" x14ac:dyDescent="0.25">
      <c r="B417" t="s">
        <v>1313</v>
      </c>
      <c r="C417">
        <v>1</v>
      </c>
      <c r="D417">
        <v>130</v>
      </c>
      <c r="E417">
        <v>160</v>
      </c>
      <c r="F417">
        <v>90</v>
      </c>
      <c r="G417">
        <v>40</v>
      </c>
      <c r="H417">
        <v>420</v>
      </c>
      <c r="I417">
        <v>1</v>
      </c>
      <c r="J417" t="s">
        <v>1320</v>
      </c>
      <c r="K417" t="s">
        <v>1320</v>
      </c>
      <c r="L417">
        <v>1</v>
      </c>
      <c r="M417" s="15">
        <v>2.314814814814815E-2</v>
      </c>
      <c r="N417">
        <v>1200</v>
      </c>
      <c r="R417" s="17">
        <f>SUM($H$417:H417)/L417</f>
        <v>420</v>
      </c>
      <c r="S417" s="17">
        <f t="shared" si="6"/>
        <v>420</v>
      </c>
    </row>
    <row r="418" spans="2:19" x14ac:dyDescent="0.25">
      <c r="B418" t="s">
        <v>1313</v>
      </c>
      <c r="C418">
        <v>2</v>
      </c>
      <c r="D418">
        <v>165</v>
      </c>
      <c r="E418">
        <v>205</v>
      </c>
      <c r="F418">
        <v>115</v>
      </c>
      <c r="G418">
        <v>50</v>
      </c>
      <c r="H418">
        <v>535</v>
      </c>
      <c r="I418">
        <v>1</v>
      </c>
      <c r="J418" t="s">
        <v>1320</v>
      </c>
      <c r="K418" t="s">
        <v>1320</v>
      </c>
      <c r="L418">
        <v>1</v>
      </c>
      <c r="M418" s="15">
        <v>3.0324074074074069E-2</v>
      </c>
      <c r="N418">
        <v>1700</v>
      </c>
      <c r="R418" s="17">
        <f>SUM($H$417:H418)/L418</f>
        <v>955</v>
      </c>
      <c r="S418" s="17">
        <f t="shared" si="6"/>
        <v>0</v>
      </c>
    </row>
    <row r="419" spans="2:19" x14ac:dyDescent="0.25">
      <c r="B419" t="s">
        <v>1313</v>
      </c>
      <c r="C419">
        <v>3</v>
      </c>
      <c r="D419">
        <v>215</v>
      </c>
      <c r="E419">
        <v>260</v>
      </c>
      <c r="F419">
        <v>145</v>
      </c>
      <c r="G419">
        <v>65</v>
      </c>
      <c r="H419">
        <v>685</v>
      </c>
      <c r="I419">
        <v>1</v>
      </c>
      <c r="J419" t="s">
        <v>1320</v>
      </c>
      <c r="K419" t="s">
        <v>1320</v>
      </c>
      <c r="L419">
        <v>2</v>
      </c>
      <c r="M419" s="15">
        <v>3.8657407407407397E-2</v>
      </c>
      <c r="N419">
        <v>2300</v>
      </c>
      <c r="R419" s="17">
        <f>SUM($H$417:H419)/L419</f>
        <v>820</v>
      </c>
      <c r="S419" s="17">
        <f t="shared" si="6"/>
        <v>1220</v>
      </c>
    </row>
    <row r="420" spans="2:19" x14ac:dyDescent="0.25">
      <c r="B420" t="s">
        <v>1313</v>
      </c>
      <c r="C420">
        <v>4</v>
      </c>
      <c r="D420">
        <v>275</v>
      </c>
      <c r="E420">
        <v>335</v>
      </c>
      <c r="F420">
        <v>190</v>
      </c>
      <c r="G420">
        <v>85</v>
      </c>
      <c r="H420">
        <v>885</v>
      </c>
      <c r="I420">
        <v>1</v>
      </c>
      <c r="J420" t="s">
        <v>1320</v>
      </c>
      <c r="K420" t="s">
        <v>1320</v>
      </c>
      <c r="L420">
        <v>2</v>
      </c>
      <c r="M420" s="15">
        <v>4.8263888888888891E-2</v>
      </c>
      <c r="N420">
        <v>3100</v>
      </c>
      <c r="R420" s="17">
        <f>SUM($H$417:H420)/L420</f>
        <v>1262.5</v>
      </c>
      <c r="S420" s="17">
        <f t="shared" si="6"/>
        <v>0</v>
      </c>
    </row>
    <row r="421" spans="2:19" x14ac:dyDescent="0.25">
      <c r="B421" t="s">
        <v>1313</v>
      </c>
      <c r="C421">
        <v>5</v>
      </c>
      <c r="D421">
        <v>350</v>
      </c>
      <c r="E421">
        <v>430</v>
      </c>
      <c r="F421">
        <v>240</v>
      </c>
      <c r="G421">
        <v>105</v>
      </c>
      <c r="H421">
        <v>1125</v>
      </c>
      <c r="I421">
        <v>1</v>
      </c>
      <c r="J421" t="s">
        <v>1320</v>
      </c>
      <c r="K421" t="s">
        <v>1320</v>
      </c>
      <c r="L421">
        <v>2</v>
      </c>
      <c r="M421" s="15">
        <v>5.949074074074074E-2</v>
      </c>
      <c r="N421">
        <v>4000</v>
      </c>
      <c r="R421" s="17">
        <f>SUM($H$417:H421)/L421</f>
        <v>1825</v>
      </c>
      <c r="S421" s="17">
        <f t="shared" si="6"/>
        <v>0</v>
      </c>
    </row>
    <row r="422" spans="2:19" x14ac:dyDescent="0.25">
      <c r="B422" t="s">
        <v>1313</v>
      </c>
      <c r="C422">
        <v>6</v>
      </c>
      <c r="D422">
        <v>445</v>
      </c>
      <c r="E422">
        <v>550</v>
      </c>
      <c r="F422">
        <v>310</v>
      </c>
      <c r="G422">
        <v>135</v>
      </c>
      <c r="H422">
        <v>1440</v>
      </c>
      <c r="I422">
        <v>1</v>
      </c>
      <c r="J422" t="s">
        <v>1320</v>
      </c>
      <c r="K422" t="s">
        <v>1320</v>
      </c>
      <c r="L422">
        <v>3</v>
      </c>
      <c r="M422" s="15">
        <v>7.2453703703703701E-2</v>
      </c>
      <c r="N422">
        <v>5000</v>
      </c>
      <c r="R422" s="17">
        <f>SUM($H$417:H422)/L422</f>
        <v>1696.6666666666667</v>
      </c>
      <c r="S422" s="17">
        <f t="shared" si="6"/>
        <v>3450</v>
      </c>
    </row>
    <row r="423" spans="2:19" x14ac:dyDescent="0.25">
      <c r="B423" t="s">
        <v>1313</v>
      </c>
      <c r="C423">
        <v>7</v>
      </c>
      <c r="D423">
        <v>570</v>
      </c>
      <c r="E423">
        <v>705</v>
      </c>
      <c r="F423">
        <v>395</v>
      </c>
      <c r="G423">
        <v>175</v>
      </c>
      <c r="H423">
        <v>1845</v>
      </c>
      <c r="I423">
        <v>1</v>
      </c>
      <c r="J423" t="s">
        <v>1320</v>
      </c>
      <c r="K423" t="s">
        <v>1320</v>
      </c>
      <c r="L423">
        <v>4</v>
      </c>
      <c r="M423" s="15">
        <v>8.7615740740740744E-2</v>
      </c>
      <c r="N423">
        <v>6300</v>
      </c>
      <c r="R423" s="17">
        <f>SUM($H$417:H423)/L423</f>
        <v>1733.75</v>
      </c>
      <c r="S423" s="17">
        <f t="shared" si="6"/>
        <v>1845</v>
      </c>
    </row>
    <row r="424" spans="2:19" x14ac:dyDescent="0.25">
      <c r="B424" t="s">
        <v>1313</v>
      </c>
      <c r="C424">
        <v>8</v>
      </c>
      <c r="D424">
        <v>730</v>
      </c>
      <c r="E424">
        <v>900</v>
      </c>
      <c r="F424">
        <v>505</v>
      </c>
      <c r="G424">
        <v>225</v>
      </c>
      <c r="H424">
        <v>2360</v>
      </c>
      <c r="I424">
        <v>1</v>
      </c>
      <c r="J424" t="s">
        <v>1321</v>
      </c>
      <c r="K424" t="s">
        <v>1320</v>
      </c>
      <c r="L424">
        <v>4</v>
      </c>
      <c r="M424" s="15">
        <v>0.1050925925925926</v>
      </c>
      <c r="N424">
        <v>7800</v>
      </c>
      <c r="R424" s="17">
        <f>SUM($H$417:H424)/L424</f>
        <v>2323.75</v>
      </c>
      <c r="S424" s="17">
        <f t="shared" si="6"/>
        <v>0</v>
      </c>
    </row>
    <row r="425" spans="2:19" x14ac:dyDescent="0.25">
      <c r="B425" t="s">
        <v>1313</v>
      </c>
      <c r="C425">
        <v>9</v>
      </c>
      <c r="D425">
        <v>935</v>
      </c>
      <c r="E425">
        <v>1155</v>
      </c>
      <c r="F425">
        <v>650</v>
      </c>
      <c r="G425">
        <v>290</v>
      </c>
      <c r="H425">
        <v>3030</v>
      </c>
      <c r="I425">
        <v>1</v>
      </c>
      <c r="J425" t="s">
        <v>1321</v>
      </c>
      <c r="K425" t="s">
        <v>1320</v>
      </c>
      <c r="L425">
        <v>5</v>
      </c>
      <c r="M425" s="15">
        <v>0.12534722222222219</v>
      </c>
      <c r="N425">
        <v>9600</v>
      </c>
      <c r="R425" s="17">
        <f>SUM($H$417:H425)/L425</f>
        <v>2465</v>
      </c>
      <c r="S425" s="17">
        <f t="shared" si="6"/>
        <v>5390</v>
      </c>
    </row>
    <row r="426" spans="2:19" x14ac:dyDescent="0.25">
      <c r="B426" t="s">
        <v>1313</v>
      </c>
      <c r="C426">
        <v>10</v>
      </c>
      <c r="D426">
        <v>1200</v>
      </c>
      <c r="E426">
        <v>1475</v>
      </c>
      <c r="F426">
        <v>830</v>
      </c>
      <c r="G426">
        <v>370</v>
      </c>
      <c r="H426">
        <v>3875</v>
      </c>
      <c r="I426">
        <v>1</v>
      </c>
      <c r="J426" t="s">
        <v>1322</v>
      </c>
      <c r="K426" t="s">
        <v>1320</v>
      </c>
      <c r="L426">
        <v>6</v>
      </c>
      <c r="M426" s="15">
        <v>0.14884259259259261</v>
      </c>
      <c r="N426">
        <v>11800</v>
      </c>
      <c r="R426" s="17">
        <f>SUM($H$417:H426)/L426</f>
        <v>2700</v>
      </c>
      <c r="S426" s="17">
        <f t="shared" si="6"/>
        <v>3875</v>
      </c>
    </row>
    <row r="427" spans="2:19" x14ac:dyDescent="0.25">
      <c r="B427" t="s">
        <v>1313</v>
      </c>
      <c r="C427">
        <v>11</v>
      </c>
      <c r="D427">
        <v>1535</v>
      </c>
      <c r="E427">
        <v>1890</v>
      </c>
      <c r="F427">
        <v>1065</v>
      </c>
      <c r="G427">
        <v>470</v>
      </c>
      <c r="H427">
        <v>4960</v>
      </c>
      <c r="I427">
        <v>2</v>
      </c>
      <c r="J427" t="s">
        <v>1323</v>
      </c>
      <c r="K427" t="s">
        <v>1320</v>
      </c>
      <c r="L427">
        <v>7</v>
      </c>
      <c r="M427" s="15">
        <v>0.1761574074074074</v>
      </c>
      <c r="N427">
        <v>14400</v>
      </c>
      <c r="R427" s="17">
        <f>SUM($H$417:H427)/L427</f>
        <v>3022.8571428571427</v>
      </c>
      <c r="S427" s="17">
        <f t="shared" si="6"/>
        <v>4960</v>
      </c>
    </row>
    <row r="428" spans="2:19" x14ac:dyDescent="0.25">
      <c r="B428" t="s">
        <v>1313</v>
      </c>
      <c r="C428">
        <v>12</v>
      </c>
      <c r="D428">
        <v>1965</v>
      </c>
      <c r="E428">
        <v>2420</v>
      </c>
      <c r="F428">
        <v>1360</v>
      </c>
      <c r="G428">
        <v>605</v>
      </c>
      <c r="H428">
        <v>6350</v>
      </c>
      <c r="I428">
        <v>2</v>
      </c>
      <c r="J428" t="s">
        <v>1324</v>
      </c>
      <c r="K428" t="s">
        <v>1320</v>
      </c>
      <c r="L428">
        <v>9</v>
      </c>
      <c r="M428" s="15">
        <v>0.20775462962962959</v>
      </c>
      <c r="N428">
        <v>17600</v>
      </c>
      <c r="R428" s="17">
        <f>SUM($H$417:H428)/L428</f>
        <v>3056.6666666666665</v>
      </c>
      <c r="S428" s="17">
        <f t="shared" si="6"/>
        <v>3175</v>
      </c>
    </row>
    <row r="429" spans="2:19" x14ac:dyDescent="0.25">
      <c r="B429" t="s">
        <v>1313</v>
      </c>
      <c r="C429">
        <v>13</v>
      </c>
      <c r="D429">
        <v>2515</v>
      </c>
      <c r="E429">
        <v>3095</v>
      </c>
      <c r="F429">
        <v>1740</v>
      </c>
      <c r="G429">
        <v>775</v>
      </c>
      <c r="H429">
        <v>8125</v>
      </c>
      <c r="I429">
        <v>2</v>
      </c>
      <c r="J429" t="s">
        <v>1324</v>
      </c>
      <c r="K429" t="s">
        <v>1320</v>
      </c>
      <c r="L429">
        <v>11</v>
      </c>
      <c r="M429" s="15">
        <v>0.24456018518518521</v>
      </c>
      <c r="N429">
        <v>21400</v>
      </c>
      <c r="R429" s="17">
        <f>SUM($H$417:H429)/L429</f>
        <v>3239.5454545454545</v>
      </c>
      <c r="S429" s="17">
        <f t="shared" si="6"/>
        <v>4062.5</v>
      </c>
    </row>
    <row r="430" spans="2:19" x14ac:dyDescent="0.25">
      <c r="B430" t="s">
        <v>1313</v>
      </c>
      <c r="C430">
        <v>14</v>
      </c>
      <c r="D430">
        <v>3220</v>
      </c>
      <c r="E430">
        <v>3960</v>
      </c>
      <c r="F430">
        <v>2230</v>
      </c>
      <c r="G430">
        <v>990</v>
      </c>
      <c r="H430">
        <v>10400</v>
      </c>
      <c r="I430">
        <v>2</v>
      </c>
      <c r="J430" t="s">
        <v>1325</v>
      </c>
      <c r="K430" t="s">
        <v>1321</v>
      </c>
      <c r="L430">
        <v>13</v>
      </c>
      <c r="M430" s="15">
        <v>0.28715277777777781</v>
      </c>
      <c r="N430">
        <v>25900</v>
      </c>
      <c r="R430" s="17">
        <f>SUM($H$417:H430)/L430</f>
        <v>3541.1538461538462</v>
      </c>
      <c r="S430" s="17">
        <f t="shared" si="6"/>
        <v>5200</v>
      </c>
    </row>
    <row r="431" spans="2:19" x14ac:dyDescent="0.25">
      <c r="B431" t="s">
        <v>1313</v>
      </c>
      <c r="C431">
        <v>15</v>
      </c>
      <c r="D431">
        <v>4120</v>
      </c>
      <c r="E431">
        <v>5070</v>
      </c>
      <c r="F431">
        <v>2850</v>
      </c>
      <c r="G431">
        <v>1270</v>
      </c>
      <c r="H431">
        <v>13310</v>
      </c>
      <c r="I431">
        <v>2</v>
      </c>
      <c r="J431" t="s">
        <v>1327</v>
      </c>
      <c r="K431" t="s">
        <v>1322</v>
      </c>
      <c r="L431">
        <v>15</v>
      </c>
      <c r="M431" s="15">
        <v>0.33657407407407408</v>
      </c>
      <c r="N431">
        <v>31300</v>
      </c>
      <c r="R431" s="17">
        <f>SUM($H$417:H431)/L431</f>
        <v>3956.3333333333335</v>
      </c>
      <c r="S431" s="17">
        <f t="shared" si="6"/>
        <v>6655</v>
      </c>
    </row>
    <row r="432" spans="2:19" x14ac:dyDescent="0.25">
      <c r="B432" t="s">
        <v>1313</v>
      </c>
      <c r="C432">
        <v>16</v>
      </c>
      <c r="D432">
        <v>5275</v>
      </c>
      <c r="E432">
        <v>6490</v>
      </c>
      <c r="F432">
        <v>3650</v>
      </c>
      <c r="G432">
        <v>1625</v>
      </c>
      <c r="H432">
        <v>17040</v>
      </c>
      <c r="I432">
        <v>2</v>
      </c>
      <c r="J432" t="s">
        <v>1328</v>
      </c>
      <c r="K432" t="s">
        <v>1322</v>
      </c>
      <c r="L432">
        <v>18</v>
      </c>
      <c r="M432" s="15">
        <v>0.39386574074074082</v>
      </c>
      <c r="N432">
        <v>37900</v>
      </c>
      <c r="R432" s="17">
        <f>SUM($H$417:H432)/L432</f>
        <v>4243.6111111111113</v>
      </c>
      <c r="S432" s="17">
        <f t="shared" si="6"/>
        <v>5680</v>
      </c>
    </row>
    <row r="433" spans="2:19" x14ac:dyDescent="0.25">
      <c r="B433" t="s">
        <v>1313</v>
      </c>
      <c r="C433">
        <v>17</v>
      </c>
      <c r="D433">
        <v>6750</v>
      </c>
      <c r="E433">
        <v>8310</v>
      </c>
      <c r="F433">
        <v>4675</v>
      </c>
      <c r="G433">
        <v>2075</v>
      </c>
      <c r="H433">
        <v>21810</v>
      </c>
      <c r="I433">
        <v>2</v>
      </c>
      <c r="J433" t="s">
        <v>1330</v>
      </c>
      <c r="K433" t="s">
        <v>1323</v>
      </c>
      <c r="L433">
        <v>22</v>
      </c>
      <c r="M433" s="15">
        <v>0.46030092592592592</v>
      </c>
      <c r="N433">
        <v>45700</v>
      </c>
      <c r="R433" s="17">
        <f>SUM($H$417:H433)/L433</f>
        <v>4463.409090909091</v>
      </c>
      <c r="S433" s="17">
        <f t="shared" si="6"/>
        <v>5452.5</v>
      </c>
    </row>
    <row r="434" spans="2:19" x14ac:dyDescent="0.25">
      <c r="B434" t="s">
        <v>1313</v>
      </c>
      <c r="C434">
        <v>18</v>
      </c>
      <c r="D434">
        <v>8640</v>
      </c>
      <c r="E434">
        <v>10635</v>
      </c>
      <c r="F434">
        <v>5980</v>
      </c>
      <c r="G434">
        <v>2660</v>
      </c>
      <c r="H434">
        <v>27915</v>
      </c>
      <c r="I434">
        <v>2</v>
      </c>
      <c r="J434" t="s">
        <v>1335</v>
      </c>
      <c r="K434" t="s">
        <v>1324</v>
      </c>
      <c r="L434">
        <v>27</v>
      </c>
      <c r="M434" s="15">
        <v>0.53749999999999998</v>
      </c>
      <c r="N434">
        <v>55100</v>
      </c>
      <c r="R434" s="17">
        <f>SUM($H$417:H434)/L434</f>
        <v>4670.7407407407409</v>
      </c>
      <c r="S434" s="17">
        <f t="shared" si="6"/>
        <v>5583</v>
      </c>
    </row>
    <row r="435" spans="2:19" x14ac:dyDescent="0.25">
      <c r="B435" t="s">
        <v>1313</v>
      </c>
      <c r="C435">
        <v>19</v>
      </c>
      <c r="D435">
        <v>11060</v>
      </c>
      <c r="E435">
        <v>13610</v>
      </c>
      <c r="F435">
        <v>7655</v>
      </c>
      <c r="G435">
        <v>3405</v>
      </c>
      <c r="H435">
        <v>35730</v>
      </c>
      <c r="I435">
        <v>2</v>
      </c>
      <c r="J435" t="s">
        <v>1331</v>
      </c>
      <c r="K435" t="s">
        <v>1325</v>
      </c>
      <c r="L435">
        <v>32</v>
      </c>
      <c r="M435" s="15">
        <v>0.6269675925925926</v>
      </c>
      <c r="N435">
        <v>66400</v>
      </c>
      <c r="R435" s="17">
        <f>SUM($H$417:H435)/L435</f>
        <v>5057.5</v>
      </c>
      <c r="S435" s="17">
        <f t="shared" si="6"/>
        <v>7146</v>
      </c>
    </row>
    <row r="436" spans="2:19" x14ac:dyDescent="0.25">
      <c r="B436" t="s">
        <v>1313</v>
      </c>
      <c r="C436">
        <v>20</v>
      </c>
      <c r="D436">
        <v>14155</v>
      </c>
      <c r="E436">
        <v>17420</v>
      </c>
      <c r="F436">
        <v>9800</v>
      </c>
      <c r="G436">
        <v>4355</v>
      </c>
      <c r="H436">
        <v>45730</v>
      </c>
      <c r="I436">
        <v>2</v>
      </c>
      <c r="J436" t="s">
        <v>1332</v>
      </c>
      <c r="K436" t="s">
        <v>1326</v>
      </c>
      <c r="L436">
        <v>38</v>
      </c>
      <c r="M436" s="15">
        <v>0.73067129629629635</v>
      </c>
      <c r="N436">
        <v>80000</v>
      </c>
      <c r="R436" s="17">
        <f>SUM($H$417:H436)/L436</f>
        <v>5462.3684210526317</v>
      </c>
      <c r="S436" s="17">
        <f t="shared" si="6"/>
        <v>7621.666666666667</v>
      </c>
    </row>
    <row r="437" spans="2:19" x14ac:dyDescent="0.25">
      <c r="B437" t="s">
        <v>1439</v>
      </c>
      <c r="C437">
        <v>1</v>
      </c>
      <c r="D437">
        <v>80</v>
      </c>
      <c r="E437">
        <v>40</v>
      </c>
      <c r="F437">
        <v>80</v>
      </c>
      <c r="G437">
        <v>50</v>
      </c>
      <c r="H437">
        <v>250</v>
      </c>
      <c r="I437">
        <v>2</v>
      </c>
      <c r="J437" t="s">
        <v>1320</v>
      </c>
      <c r="K437" t="s">
        <v>1320</v>
      </c>
      <c r="L437">
        <v>1</v>
      </c>
      <c r="M437" s="15">
        <v>2.5462962962962969E-3</v>
      </c>
      <c r="N437">
        <v>7</v>
      </c>
      <c r="R437" s="17">
        <f>SUM($H$437:H437)/L437</f>
        <v>250</v>
      </c>
      <c r="S437" s="17">
        <f t="shared" si="6"/>
        <v>250</v>
      </c>
    </row>
    <row r="438" spans="2:19" x14ac:dyDescent="0.25">
      <c r="B438" t="s">
        <v>1439</v>
      </c>
      <c r="C438">
        <v>2</v>
      </c>
      <c r="D438">
        <v>135</v>
      </c>
      <c r="E438">
        <v>65</v>
      </c>
      <c r="F438">
        <v>135</v>
      </c>
      <c r="G438">
        <v>85</v>
      </c>
      <c r="H438">
        <v>420</v>
      </c>
      <c r="I438">
        <v>1</v>
      </c>
      <c r="J438" t="s">
        <v>1320</v>
      </c>
      <c r="K438" t="s">
        <v>1320</v>
      </c>
      <c r="L438">
        <v>1</v>
      </c>
      <c r="M438" s="15">
        <v>6.3657407407407404E-3</v>
      </c>
      <c r="N438">
        <v>13</v>
      </c>
      <c r="R438" s="17">
        <f>SUM($H$437:H438)/L438</f>
        <v>670</v>
      </c>
      <c r="S438" s="17">
        <f t="shared" si="6"/>
        <v>0</v>
      </c>
    </row>
    <row r="439" spans="2:19" x14ac:dyDescent="0.25">
      <c r="B439" t="s">
        <v>1439</v>
      </c>
      <c r="C439">
        <v>3</v>
      </c>
      <c r="D439">
        <v>225</v>
      </c>
      <c r="E439">
        <v>110</v>
      </c>
      <c r="F439">
        <v>225</v>
      </c>
      <c r="G439">
        <v>140</v>
      </c>
      <c r="H439">
        <v>700</v>
      </c>
      <c r="I439">
        <v>1</v>
      </c>
      <c r="J439" t="s">
        <v>1320</v>
      </c>
      <c r="K439" t="s">
        <v>1320</v>
      </c>
      <c r="L439">
        <v>2</v>
      </c>
      <c r="M439" s="15">
        <v>1.2500000000000001E-2</v>
      </c>
      <c r="N439">
        <v>21</v>
      </c>
      <c r="R439" s="17">
        <f>SUM($H$437:H439)/L439</f>
        <v>685</v>
      </c>
      <c r="S439" s="17">
        <f t="shared" si="6"/>
        <v>1120</v>
      </c>
    </row>
    <row r="440" spans="2:19" x14ac:dyDescent="0.25">
      <c r="B440" t="s">
        <v>1439</v>
      </c>
      <c r="C440">
        <v>4</v>
      </c>
      <c r="D440">
        <v>375</v>
      </c>
      <c r="E440">
        <v>185</v>
      </c>
      <c r="F440">
        <v>375</v>
      </c>
      <c r="G440">
        <v>235</v>
      </c>
      <c r="H440">
        <v>1170</v>
      </c>
      <c r="I440">
        <v>1</v>
      </c>
      <c r="J440" t="s">
        <v>1320</v>
      </c>
      <c r="K440" t="s">
        <v>1320</v>
      </c>
      <c r="L440">
        <v>2</v>
      </c>
      <c r="M440" s="15">
        <v>2.2337962962962959E-2</v>
      </c>
      <c r="N440">
        <v>31</v>
      </c>
      <c r="R440" s="17">
        <f>SUM($H$437:H440)/L440</f>
        <v>1270</v>
      </c>
      <c r="S440" s="17">
        <f t="shared" si="6"/>
        <v>0</v>
      </c>
    </row>
    <row r="441" spans="2:19" x14ac:dyDescent="0.25">
      <c r="B441" t="s">
        <v>1439</v>
      </c>
      <c r="C441">
        <v>5</v>
      </c>
      <c r="D441">
        <v>620</v>
      </c>
      <c r="E441">
        <v>310</v>
      </c>
      <c r="F441">
        <v>620</v>
      </c>
      <c r="G441">
        <v>390</v>
      </c>
      <c r="H441">
        <v>1940</v>
      </c>
      <c r="I441">
        <v>1</v>
      </c>
      <c r="J441" t="s">
        <v>1320</v>
      </c>
      <c r="K441" t="s">
        <v>1320</v>
      </c>
      <c r="L441">
        <v>2</v>
      </c>
      <c r="M441" s="15">
        <v>3.8078703703703698E-2</v>
      </c>
      <c r="N441">
        <v>46</v>
      </c>
      <c r="R441" s="17">
        <f>SUM($H$437:H441)/L441</f>
        <v>2240</v>
      </c>
      <c r="S441" s="17">
        <f t="shared" si="6"/>
        <v>0</v>
      </c>
    </row>
    <row r="442" spans="2:19" x14ac:dyDescent="0.25">
      <c r="B442" t="s">
        <v>1439</v>
      </c>
      <c r="C442">
        <v>6</v>
      </c>
      <c r="D442">
        <v>1040</v>
      </c>
      <c r="E442">
        <v>520</v>
      </c>
      <c r="F442">
        <v>1040</v>
      </c>
      <c r="G442">
        <v>650</v>
      </c>
      <c r="H442">
        <v>3250</v>
      </c>
      <c r="I442">
        <v>2</v>
      </c>
      <c r="J442" t="s">
        <v>1321</v>
      </c>
      <c r="K442" t="s">
        <v>1320</v>
      </c>
      <c r="L442">
        <v>3</v>
      </c>
      <c r="M442" s="15">
        <v>6.3310185185185192E-2</v>
      </c>
      <c r="N442">
        <v>70</v>
      </c>
      <c r="R442" s="17">
        <f>SUM($H$437:H442)/L442</f>
        <v>2576.6666666666665</v>
      </c>
      <c r="S442" s="17">
        <f t="shared" si="6"/>
        <v>6360</v>
      </c>
    </row>
    <row r="443" spans="2:19" x14ac:dyDescent="0.25">
      <c r="B443" t="s">
        <v>1439</v>
      </c>
      <c r="C443">
        <v>7</v>
      </c>
      <c r="D443">
        <v>1735</v>
      </c>
      <c r="E443">
        <v>870</v>
      </c>
      <c r="F443">
        <v>1735</v>
      </c>
      <c r="G443">
        <v>1085</v>
      </c>
      <c r="H443">
        <v>5425</v>
      </c>
      <c r="I443">
        <v>2</v>
      </c>
      <c r="J443" t="s">
        <v>1323</v>
      </c>
      <c r="K443" t="s">
        <v>1321</v>
      </c>
      <c r="L443">
        <v>4</v>
      </c>
      <c r="M443" s="15">
        <v>0.10358796296296301</v>
      </c>
      <c r="N443">
        <v>98</v>
      </c>
      <c r="R443" s="17">
        <f>SUM($H$437:H443)/L443</f>
        <v>3288.75</v>
      </c>
      <c r="S443" s="17">
        <f t="shared" si="6"/>
        <v>5425</v>
      </c>
    </row>
    <row r="444" spans="2:19" x14ac:dyDescent="0.25">
      <c r="B444" t="s">
        <v>1439</v>
      </c>
      <c r="C444">
        <v>8</v>
      </c>
      <c r="D444">
        <v>2900</v>
      </c>
      <c r="E444">
        <v>1450</v>
      </c>
      <c r="F444">
        <v>2900</v>
      </c>
      <c r="G444">
        <v>1810</v>
      </c>
      <c r="H444">
        <v>9060</v>
      </c>
      <c r="I444">
        <v>2</v>
      </c>
      <c r="J444" t="s">
        <v>1324</v>
      </c>
      <c r="K444" t="s">
        <v>1323</v>
      </c>
      <c r="L444">
        <v>4</v>
      </c>
      <c r="M444" s="15">
        <v>0.1680555555555556</v>
      </c>
      <c r="N444">
        <v>140</v>
      </c>
      <c r="R444" s="17">
        <f>SUM($H$437:H444)/L444</f>
        <v>5553.75</v>
      </c>
      <c r="S444" s="17">
        <f t="shared" si="6"/>
        <v>0</v>
      </c>
    </row>
    <row r="445" spans="2:19" x14ac:dyDescent="0.25">
      <c r="B445" t="s">
        <v>1439</v>
      </c>
      <c r="C445">
        <v>9</v>
      </c>
      <c r="D445">
        <v>4840</v>
      </c>
      <c r="E445">
        <v>2420</v>
      </c>
      <c r="F445">
        <v>4840</v>
      </c>
      <c r="G445">
        <v>3025</v>
      </c>
      <c r="H445">
        <v>15125</v>
      </c>
      <c r="I445">
        <v>2</v>
      </c>
      <c r="J445" t="s">
        <v>1326</v>
      </c>
      <c r="K445" t="s">
        <v>1324</v>
      </c>
      <c r="L445">
        <v>5</v>
      </c>
      <c r="M445" s="15">
        <v>0.27118055555555548</v>
      </c>
      <c r="N445">
        <v>203</v>
      </c>
      <c r="R445" s="17">
        <f>SUM($H$437:H445)/L445</f>
        <v>7468</v>
      </c>
      <c r="S445" s="17">
        <f t="shared" si="6"/>
        <v>24185</v>
      </c>
    </row>
    <row r="446" spans="2:19" x14ac:dyDescent="0.25">
      <c r="B446" t="s">
        <v>1439</v>
      </c>
      <c r="C446">
        <v>10</v>
      </c>
      <c r="D446">
        <v>8080</v>
      </c>
      <c r="E446">
        <v>4040</v>
      </c>
      <c r="F446">
        <v>8080</v>
      </c>
      <c r="G446">
        <v>5050</v>
      </c>
      <c r="H446">
        <v>25250</v>
      </c>
      <c r="I446">
        <v>2</v>
      </c>
      <c r="J446" t="s">
        <v>1330</v>
      </c>
      <c r="K446" t="s">
        <v>1327</v>
      </c>
      <c r="L446">
        <v>6</v>
      </c>
      <c r="M446" s="15">
        <v>0.43622685185185178</v>
      </c>
      <c r="N446">
        <v>280</v>
      </c>
      <c r="R446" s="17">
        <f>SUM($H$437:H446)/L446</f>
        <v>10431.666666666666</v>
      </c>
      <c r="S446" s="17">
        <f t="shared" si="6"/>
        <v>25250</v>
      </c>
    </row>
    <row r="447" spans="2:19" x14ac:dyDescent="0.25">
      <c r="B447" t="s">
        <v>1439</v>
      </c>
      <c r="C447">
        <v>11</v>
      </c>
      <c r="D447">
        <v>13500</v>
      </c>
      <c r="E447">
        <v>6750</v>
      </c>
      <c r="F447">
        <v>13500</v>
      </c>
      <c r="G447">
        <v>8435</v>
      </c>
      <c r="H447">
        <v>42185</v>
      </c>
      <c r="I447">
        <v>2</v>
      </c>
      <c r="J447" t="s">
        <v>1331</v>
      </c>
      <c r="K447" t="s">
        <v>1330</v>
      </c>
      <c r="L447">
        <v>7</v>
      </c>
      <c r="M447" s="15">
        <v>0.70034722222222223</v>
      </c>
      <c r="N447">
        <v>392</v>
      </c>
      <c r="R447" s="17">
        <f>SUM($H$437:H447)/L447</f>
        <v>14967.857142857143</v>
      </c>
      <c r="S447" s="17">
        <f t="shared" si="6"/>
        <v>42185</v>
      </c>
    </row>
    <row r="448" spans="2:19" x14ac:dyDescent="0.25">
      <c r="B448" t="s">
        <v>1439</v>
      </c>
      <c r="C448">
        <v>12</v>
      </c>
      <c r="D448">
        <v>22540</v>
      </c>
      <c r="E448">
        <v>11270</v>
      </c>
      <c r="F448">
        <v>22540</v>
      </c>
      <c r="G448">
        <v>14090</v>
      </c>
      <c r="H448">
        <v>70440</v>
      </c>
      <c r="I448">
        <v>2</v>
      </c>
      <c r="J448" t="s">
        <v>1351</v>
      </c>
      <c r="K448" t="s">
        <v>1331</v>
      </c>
      <c r="L448">
        <v>9</v>
      </c>
      <c r="M448" s="18">
        <v>1.122800925925926</v>
      </c>
      <c r="N448">
        <v>525</v>
      </c>
      <c r="R448" s="17">
        <f>SUM($H$437:H448)/L448</f>
        <v>19468.333333333332</v>
      </c>
      <c r="S448" s="17">
        <f t="shared" si="6"/>
        <v>35220</v>
      </c>
    </row>
    <row r="449" spans="2:19" x14ac:dyDescent="0.25">
      <c r="B449" t="s">
        <v>1439</v>
      </c>
      <c r="C449">
        <v>13</v>
      </c>
      <c r="D449">
        <v>37645</v>
      </c>
      <c r="E449">
        <v>18820</v>
      </c>
      <c r="F449">
        <v>37645</v>
      </c>
      <c r="G449">
        <v>23525</v>
      </c>
      <c r="H449">
        <v>117635</v>
      </c>
      <c r="I449">
        <v>2</v>
      </c>
      <c r="J449" t="s">
        <v>1359</v>
      </c>
      <c r="K449" t="s">
        <v>1351</v>
      </c>
      <c r="L449">
        <v>11</v>
      </c>
      <c r="M449" s="18">
        <v>1.798842592592593</v>
      </c>
      <c r="N449">
        <v>693</v>
      </c>
      <c r="R449" s="17">
        <f>SUM($H$437:H449)/L449</f>
        <v>26622.727272727272</v>
      </c>
      <c r="S449" s="17">
        <f t="shared" si="6"/>
        <v>58817.5</v>
      </c>
    </row>
    <row r="450" spans="2:19" x14ac:dyDescent="0.25">
      <c r="B450" t="s">
        <v>1439</v>
      </c>
      <c r="C450">
        <v>14</v>
      </c>
      <c r="D450">
        <v>62865</v>
      </c>
      <c r="E450">
        <v>31430</v>
      </c>
      <c r="F450">
        <v>62865</v>
      </c>
      <c r="G450">
        <v>39290</v>
      </c>
      <c r="H450">
        <v>196450</v>
      </c>
      <c r="I450">
        <v>2</v>
      </c>
      <c r="J450" t="s">
        <v>1353</v>
      </c>
      <c r="K450" t="s">
        <v>1352</v>
      </c>
      <c r="L450">
        <v>13</v>
      </c>
      <c r="M450" s="18">
        <v>2.8804398148148151</v>
      </c>
      <c r="N450">
        <v>889</v>
      </c>
      <c r="R450" s="17">
        <f>SUM($H$437:H450)/L450</f>
        <v>37638.461538461539</v>
      </c>
      <c r="S450" s="17">
        <f t="shared" si="6"/>
        <v>98225</v>
      </c>
    </row>
    <row r="451" spans="2:19" x14ac:dyDescent="0.25">
      <c r="B451" t="s">
        <v>1439</v>
      </c>
      <c r="C451">
        <v>15</v>
      </c>
      <c r="D451">
        <v>104985</v>
      </c>
      <c r="E451">
        <v>52490</v>
      </c>
      <c r="F451">
        <v>104985</v>
      </c>
      <c r="G451">
        <v>65615</v>
      </c>
      <c r="H451">
        <v>328075</v>
      </c>
      <c r="I451">
        <v>2</v>
      </c>
      <c r="J451" t="s">
        <v>1440</v>
      </c>
      <c r="K451" t="s">
        <v>1353</v>
      </c>
      <c r="L451">
        <v>15</v>
      </c>
      <c r="M451" s="18">
        <v>4.6109953703703708</v>
      </c>
      <c r="N451">
        <v>1120</v>
      </c>
      <c r="R451" s="17">
        <f>SUM($H$437:H451)/L451</f>
        <v>54491.666666666664</v>
      </c>
      <c r="S451" s="17">
        <f t="shared" si="6"/>
        <v>164037.5</v>
      </c>
    </row>
    <row r="452" spans="2:19" x14ac:dyDescent="0.25">
      <c r="B452" t="s">
        <v>1439</v>
      </c>
      <c r="C452">
        <v>16</v>
      </c>
      <c r="D452">
        <v>175320</v>
      </c>
      <c r="E452">
        <v>87660</v>
      </c>
      <c r="F452">
        <v>175320</v>
      </c>
      <c r="G452">
        <v>109575</v>
      </c>
      <c r="H452">
        <v>547875</v>
      </c>
      <c r="I452">
        <v>3</v>
      </c>
      <c r="J452" t="s">
        <v>1441</v>
      </c>
      <c r="K452" t="s">
        <v>1355</v>
      </c>
      <c r="L452">
        <v>18</v>
      </c>
      <c r="M452" s="18">
        <v>7.3798611111111114</v>
      </c>
      <c r="N452">
        <v>1400</v>
      </c>
      <c r="R452" s="17">
        <f>SUM($H$437:H452)/L452</f>
        <v>75847.222222222219</v>
      </c>
      <c r="S452" s="17">
        <f t="shared" si="6"/>
        <v>182625</v>
      </c>
    </row>
    <row r="453" spans="2:19" x14ac:dyDescent="0.25">
      <c r="B453" t="s">
        <v>1439</v>
      </c>
      <c r="C453">
        <v>17</v>
      </c>
      <c r="D453">
        <v>292790</v>
      </c>
      <c r="E453">
        <v>146395</v>
      </c>
      <c r="F453">
        <v>292790</v>
      </c>
      <c r="G453">
        <v>182995</v>
      </c>
      <c r="H453">
        <v>914970</v>
      </c>
      <c r="I453">
        <v>3</v>
      </c>
      <c r="J453" t="s">
        <v>1442</v>
      </c>
      <c r="K453" t="s">
        <v>1363</v>
      </c>
      <c r="L453">
        <v>22</v>
      </c>
      <c r="M453" s="18">
        <v>11.810069444444441</v>
      </c>
      <c r="N453">
        <v>1820</v>
      </c>
      <c r="R453" s="17">
        <f>SUM($H$437:H453)/L453</f>
        <v>103646.36363636363</v>
      </c>
      <c r="S453" s="17">
        <f t="shared" ref="S453:S516" si="7">IF(AND(S452=0,S451=0),(H453+H452+H451)/(L453-L452),IFERROR(IF(S452=0,(H453+H452)/(L453-L452),IF(S452=0,SUMIFS(H:H,B:B,B453,L:L,L453),IF(L453&lt;L452,H453/L453,IF(L453&gt;L452,H453/(L453-L452),0)))),0))</f>
        <v>228742.5</v>
      </c>
    </row>
    <row r="454" spans="2:19" x14ac:dyDescent="0.25">
      <c r="B454" t="s">
        <v>1439</v>
      </c>
      <c r="C454">
        <v>18</v>
      </c>
      <c r="D454">
        <v>488955</v>
      </c>
      <c r="E454">
        <v>244480</v>
      </c>
      <c r="F454">
        <v>488955</v>
      </c>
      <c r="G454">
        <v>305600</v>
      </c>
      <c r="H454">
        <v>1527990</v>
      </c>
      <c r="I454">
        <v>3</v>
      </c>
      <c r="J454" t="s">
        <v>1443</v>
      </c>
      <c r="K454" t="s">
        <v>1444</v>
      </c>
      <c r="L454">
        <v>27</v>
      </c>
      <c r="M454" s="18">
        <v>18.89837962962963</v>
      </c>
      <c r="N454">
        <v>2240</v>
      </c>
      <c r="R454" s="17">
        <f>SUM($H$437:H454)/L454</f>
        <v>141044.8148148148</v>
      </c>
      <c r="S454" s="17">
        <f t="shared" si="7"/>
        <v>305598</v>
      </c>
    </row>
    <row r="455" spans="2:19" x14ac:dyDescent="0.25">
      <c r="B455" t="s">
        <v>1439</v>
      </c>
      <c r="C455">
        <v>19</v>
      </c>
      <c r="D455">
        <v>816555</v>
      </c>
      <c r="E455">
        <v>408280</v>
      </c>
      <c r="F455">
        <v>816555</v>
      </c>
      <c r="G455">
        <v>510350</v>
      </c>
      <c r="H455">
        <v>2551740</v>
      </c>
      <c r="I455">
        <v>3</v>
      </c>
      <c r="J455" t="s">
        <v>1445</v>
      </c>
      <c r="K455" t="s">
        <v>1446</v>
      </c>
      <c r="L455">
        <v>32</v>
      </c>
      <c r="M455" s="18">
        <v>30.239699074074071</v>
      </c>
      <c r="N455">
        <v>2800</v>
      </c>
      <c r="R455" s="17">
        <f>SUM($H$437:H455)/L455</f>
        <v>198748.4375</v>
      </c>
      <c r="S455" s="17">
        <f t="shared" si="7"/>
        <v>510348</v>
      </c>
    </row>
    <row r="456" spans="2:19" x14ac:dyDescent="0.25">
      <c r="B456" t="s">
        <v>1439</v>
      </c>
      <c r="C456">
        <v>20</v>
      </c>
      <c r="D456">
        <v>1363650</v>
      </c>
      <c r="E456">
        <v>681825</v>
      </c>
      <c r="F456">
        <v>1363650</v>
      </c>
      <c r="G456">
        <v>852280</v>
      </c>
      <c r="H456">
        <v>4261405</v>
      </c>
      <c r="I456">
        <v>3</v>
      </c>
      <c r="J456" t="s">
        <v>1447</v>
      </c>
      <c r="K456" t="s">
        <v>1448</v>
      </c>
      <c r="L456">
        <v>38</v>
      </c>
      <c r="M456" s="18">
        <v>48.385879629629628</v>
      </c>
      <c r="N456">
        <v>3430</v>
      </c>
      <c r="R456" s="17">
        <f>SUM($H$437:H456)/L456</f>
        <v>279509.34210526315</v>
      </c>
      <c r="S456" s="17">
        <f t="shared" si="7"/>
        <v>710234.16666666663</v>
      </c>
    </row>
    <row r="457" spans="2:19" x14ac:dyDescent="0.25">
      <c r="B457" t="s">
        <v>1439</v>
      </c>
      <c r="C457">
        <v>21</v>
      </c>
      <c r="D457">
        <v>2277295</v>
      </c>
      <c r="E457">
        <v>1138650</v>
      </c>
      <c r="F457">
        <v>2277295</v>
      </c>
      <c r="G457">
        <v>1423310</v>
      </c>
      <c r="H457">
        <v>7116550</v>
      </c>
      <c r="I457">
        <v>3</v>
      </c>
      <c r="J457" t="s">
        <v>1449</v>
      </c>
      <c r="K457" t="s">
        <v>1450</v>
      </c>
      <c r="L457">
        <v>46</v>
      </c>
      <c r="M457" s="18">
        <v>77.41967592592593</v>
      </c>
      <c r="N457">
        <v>4270</v>
      </c>
      <c r="R457" s="17">
        <f>SUM($H$437:H457)/L457</f>
        <v>385606.63043478259</v>
      </c>
      <c r="S457" s="17">
        <f t="shared" si="7"/>
        <v>889568.75</v>
      </c>
    </row>
    <row r="458" spans="2:19" x14ac:dyDescent="0.25">
      <c r="B458" t="s">
        <v>1439</v>
      </c>
      <c r="C458">
        <v>22</v>
      </c>
      <c r="D458">
        <v>3803085</v>
      </c>
      <c r="E458">
        <v>1901540</v>
      </c>
      <c r="F458">
        <v>3803085</v>
      </c>
      <c r="G458">
        <v>2376925</v>
      </c>
      <c r="H458">
        <v>11884635</v>
      </c>
      <c r="I458">
        <v>3</v>
      </c>
      <c r="J458" t="s">
        <v>1451</v>
      </c>
      <c r="K458" t="s">
        <v>1452</v>
      </c>
      <c r="L458">
        <v>55</v>
      </c>
      <c r="M458" s="18">
        <v>123.8737268518519</v>
      </c>
      <c r="N458">
        <v>5250</v>
      </c>
      <c r="R458" s="17">
        <f>SUM($H$437:H458)/L458</f>
        <v>538591.63636363635</v>
      </c>
      <c r="S458" s="17">
        <f t="shared" si="7"/>
        <v>1320515</v>
      </c>
    </row>
    <row r="459" spans="2:19" x14ac:dyDescent="0.25">
      <c r="B459" t="s">
        <v>1453</v>
      </c>
      <c r="C459">
        <v>1</v>
      </c>
      <c r="D459">
        <v>100</v>
      </c>
      <c r="E459">
        <v>80</v>
      </c>
      <c r="F459">
        <v>30</v>
      </c>
      <c r="G459">
        <v>60</v>
      </c>
      <c r="H459">
        <v>270</v>
      </c>
      <c r="I459">
        <v>3</v>
      </c>
      <c r="J459" t="s">
        <v>1320</v>
      </c>
      <c r="K459" t="s">
        <v>1320</v>
      </c>
      <c r="L459">
        <v>1</v>
      </c>
      <c r="M459" s="15">
        <v>5.208333333333333E-3</v>
      </c>
      <c r="N459">
        <v>7</v>
      </c>
      <c r="R459" s="17">
        <f>SUM($H$459:H459)/L459</f>
        <v>270</v>
      </c>
      <c r="S459" s="17">
        <f t="shared" si="7"/>
        <v>270</v>
      </c>
    </row>
    <row r="460" spans="2:19" x14ac:dyDescent="0.25">
      <c r="B460" t="s">
        <v>1453</v>
      </c>
      <c r="C460">
        <v>2</v>
      </c>
      <c r="D460">
        <v>165</v>
      </c>
      <c r="E460">
        <v>135</v>
      </c>
      <c r="F460">
        <v>50</v>
      </c>
      <c r="G460">
        <v>100</v>
      </c>
      <c r="H460">
        <v>450</v>
      </c>
      <c r="I460">
        <v>2</v>
      </c>
      <c r="J460" t="s">
        <v>1320</v>
      </c>
      <c r="K460" t="s">
        <v>1320</v>
      </c>
      <c r="L460">
        <v>1</v>
      </c>
      <c r="M460" s="15">
        <v>1.064814814814815E-2</v>
      </c>
      <c r="N460">
        <v>13</v>
      </c>
      <c r="R460" s="17">
        <f>SUM($H$459:H460)/L460</f>
        <v>720</v>
      </c>
      <c r="S460" s="17">
        <f t="shared" si="7"/>
        <v>0</v>
      </c>
    </row>
    <row r="461" spans="2:19" x14ac:dyDescent="0.25">
      <c r="B461" t="s">
        <v>1453</v>
      </c>
      <c r="C461">
        <v>3</v>
      </c>
      <c r="D461">
        <v>280</v>
      </c>
      <c r="E461">
        <v>225</v>
      </c>
      <c r="F461">
        <v>85</v>
      </c>
      <c r="G461">
        <v>165</v>
      </c>
      <c r="H461">
        <v>755</v>
      </c>
      <c r="I461">
        <v>2</v>
      </c>
      <c r="J461" t="s">
        <v>1320</v>
      </c>
      <c r="K461" t="s">
        <v>1320</v>
      </c>
      <c r="L461">
        <v>2</v>
      </c>
      <c r="M461" s="15">
        <v>1.9328703703703699E-2</v>
      </c>
      <c r="N461">
        <v>21</v>
      </c>
      <c r="R461" s="17">
        <f>SUM($H$459:H461)/L461</f>
        <v>737.5</v>
      </c>
      <c r="S461" s="17">
        <f t="shared" si="7"/>
        <v>1205</v>
      </c>
    </row>
    <row r="462" spans="2:19" x14ac:dyDescent="0.25">
      <c r="B462" t="s">
        <v>1453</v>
      </c>
      <c r="C462">
        <v>4</v>
      </c>
      <c r="D462">
        <v>465</v>
      </c>
      <c r="E462">
        <v>375</v>
      </c>
      <c r="F462">
        <v>140</v>
      </c>
      <c r="G462">
        <v>280</v>
      </c>
      <c r="H462">
        <v>1260</v>
      </c>
      <c r="I462">
        <v>2</v>
      </c>
      <c r="J462" t="s">
        <v>1320</v>
      </c>
      <c r="K462" t="s">
        <v>1320</v>
      </c>
      <c r="L462">
        <v>2</v>
      </c>
      <c r="M462" s="15">
        <v>3.3333333333333333E-2</v>
      </c>
      <c r="N462">
        <v>31</v>
      </c>
      <c r="R462" s="17">
        <f>SUM($H$459:H462)/L462</f>
        <v>1367.5</v>
      </c>
      <c r="S462" s="17">
        <f t="shared" si="7"/>
        <v>0</v>
      </c>
    </row>
    <row r="463" spans="2:19" x14ac:dyDescent="0.25">
      <c r="B463" t="s">
        <v>1453</v>
      </c>
      <c r="C463">
        <v>5</v>
      </c>
      <c r="D463">
        <v>780</v>
      </c>
      <c r="E463">
        <v>620</v>
      </c>
      <c r="F463">
        <v>235</v>
      </c>
      <c r="G463">
        <v>465</v>
      </c>
      <c r="H463">
        <v>2100</v>
      </c>
      <c r="I463">
        <v>2</v>
      </c>
      <c r="J463" t="s">
        <v>1320</v>
      </c>
      <c r="K463" t="s">
        <v>1320</v>
      </c>
      <c r="L463">
        <v>2</v>
      </c>
      <c r="M463" s="15">
        <v>5.5555555555555552E-2</v>
      </c>
      <c r="N463">
        <v>46</v>
      </c>
      <c r="R463" s="17">
        <f>SUM($H$459:H463)/L463</f>
        <v>2417.5</v>
      </c>
      <c r="S463" s="17">
        <f t="shared" si="7"/>
        <v>0</v>
      </c>
    </row>
    <row r="464" spans="2:19" x14ac:dyDescent="0.25">
      <c r="B464" t="s">
        <v>1453</v>
      </c>
      <c r="C464">
        <v>6</v>
      </c>
      <c r="D464">
        <v>1300</v>
      </c>
      <c r="E464">
        <v>1040</v>
      </c>
      <c r="F464">
        <v>390</v>
      </c>
      <c r="G464">
        <v>780</v>
      </c>
      <c r="H464">
        <v>3510</v>
      </c>
      <c r="I464">
        <v>2</v>
      </c>
      <c r="J464" t="s">
        <v>1322</v>
      </c>
      <c r="K464" t="s">
        <v>1320</v>
      </c>
      <c r="L464">
        <v>3</v>
      </c>
      <c r="M464" s="15">
        <v>9.1203703703703703E-2</v>
      </c>
      <c r="N464">
        <v>70</v>
      </c>
      <c r="R464" s="17">
        <f>SUM($H$459:H464)/L464</f>
        <v>2781.6666666666665</v>
      </c>
      <c r="S464" s="17">
        <f t="shared" si="7"/>
        <v>6870</v>
      </c>
    </row>
    <row r="465" spans="2:19" x14ac:dyDescent="0.25">
      <c r="B465" t="s">
        <v>1453</v>
      </c>
      <c r="C465">
        <v>7</v>
      </c>
      <c r="D465">
        <v>2170</v>
      </c>
      <c r="E465">
        <v>1735</v>
      </c>
      <c r="F465">
        <v>650</v>
      </c>
      <c r="G465">
        <v>1300</v>
      </c>
      <c r="H465">
        <v>5855</v>
      </c>
      <c r="I465">
        <v>2</v>
      </c>
      <c r="J465" t="s">
        <v>1323</v>
      </c>
      <c r="K465" t="s">
        <v>1322</v>
      </c>
      <c r="L465">
        <v>4</v>
      </c>
      <c r="M465" s="15">
        <v>0.14826388888888889</v>
      </c>
      <c r="N465">
        <v>98</v>
      </c>
      <c r="R465" s="17">
        <f>SUM($H$459:H465)/L465</f>
        <v>3550</v>
      </c>
      <c r="S465" s="17">
        <f t="shared" si="7"/>
        <v>5855</v>
      </c>
    </row>
    <row r="466" spans="2:19" x14ac:dyDescent="0.25">
      <c r="B466" t="s">
        <v>1453</v>
      </c>
      <c r="C466">
        <v>8</v>
      </c>
      <c r="D466">
        <v>3625</v>
      </c>
      <c r="E466">
        <v>2900</v>
      </c>
      <c r="F466">
        <v>1085</v>
      </c>
      <c r="G466">
        <v>2175</v>
      </c>
      <c r="H466">
        <v>9785</v>
      </c>
      <c r="I466">
        <v>2</v>
      </c>
      <c r="J466" t="s">
        <v>1325</v>
      </c>
      <c r="K466" t="s">
        <v>1323</v>
      </c>
      <c r="L466">
        <v>4</v>
      </c>
      <c r="M466" s="15">
        <v>0.23946759259259259</v>
      </c>
      <c r="N466">
        <v>140</v>
      </c>
      <c r="R466" s="17">
        <f>SUM($H$459:H466)/L466</f>
        <v>5996.25</v>
      </c>
      <c r="S466" s="17">
        <f t="shared" si="7"/>
        <v>0</v>
      </c>
    </row>
    <row r="467" spans="2:19" x14ac:dyDescent="0.25">
      <c r="B467" t="s">
        <v>1453</v>
      </c>
      <c r="C467">
        <v>9</v>
      </c>
      <c r="D467">
        <v>6050</v>
      </c>
      <c r="E467">
        <v>4840</v>
      </c>
      <c r="F467">
        <v>1815</v>
      </c>
      <c r="G467">
        <v>3630</v>
      </c>
      <c r="H467">
        <v>16335</v>
      </c>
      <c r="I467">
        <v>2</v>
      </c>
      <c r="J467" t="s">
        <v>1327</v>
      </c>
      <c r="K467" t="s">
        <v>1325</v>
      </c>
      <c r="L467">
        <v>5</v>
      </c>
      <c r="M467" s="15">
        <v>0.38553240740740741</v>
      </c>
      <c r="N467">
        <v>203</v>
      </c>
      <c r="R467" s="17">
        <f>SUM($H$459:H467)/L467</f>
        <v>8064</v>
      </c>
      <c r="S467" s="17">
        <f t="shared" si="7"/>
        <v>26120</v>
      </c>
    </row>
    <row r="468" spans="2:19" x14ac:dyDescent="0.25">
      <c r="B468" t="s">
        <v>1453</v>
      </c>
      <c r="C468">
        <v>10</v>
      </c>
      <c r="D468">
        <v>10105</v>
      </c>
      <c r="E468">
        <v>8080</v>
      </c>
      <c r="F468">
        <v>3030</v>
      </c>
      <c r="G468">
        <v>6060</v>
      </c>
      <c r="H468">
        <v>27275</v>
      </c>
      <c r="I468">
        <v>2</v>
      </c>
      <c r="J468" t="s">
        <v>1335</v>
      </c>
      <c r="K468" t="s">
        <v>1327</v>
      </c>
      <c r="L468">
        <v>6</v>
      </c>
      <c r="M468" s="15">
        <v>0.61921296296296291</v>
      </c>
      <c r="N468">
        <v>280</v>
      </c>
      <c r="R468" s="17">
        <f>SUM($H$459:H468)/L468</f>
        <v>11265.833333333334</v>
      </c>
      <c r="S468" s="17">
        <f t="shared" si="7"/>
        <v>27275</v>
      </c>
    </row>
    <row r="469" spans="2:19" x14ac:dyDescent="0.25">
      <c r="B469" t="s">
        <v>1453</v>
      </c>
      <c r="C469">
        <v>11</v>
      </c>
      <c r="D469">
        <v>16870</v>
      </c>
      <c r="E469">
        <v>13500</v>
      </c>
      <c r="F469">
        <v>5060</v>
      </c>
      <c r="G469">
        <v>10125</v>
      </c>
      <c r="H469">
        <v>45555</v>
      </c>
      <c r="I469">
        <v>3</v>
      </c>
      <c r="J469" t="s">
        <v>1332</v>
      </c>
      <c r="K469" t="s">
        <v>1335</v>
      </c>
      <c r="L469">
        <v>7</v>
      </c>
      <c r="M469" s="15">
        <v>0.99305555555555558</v>
      </c>
      <c r="N469">
        <v>392</v>
      </c>
      <c r="R469" s="17">
        <f>SUM($H$459:H469)/L469</f>
        <v>16164.285714285714</v>
      </c>
      <c r="S469" s="17">
        <f t="shared" si="7"/>
        <v>45555</v>
      </c>
    </row>
    <row r="470" spans="2:19" x14ac:dyDescent="0.25">
      <c r="B470" t="s">
        <v>1453</v>
      </c>
      <c r="C470">
        <v>12</v>
      </c>
      <c r="D470">
        <v>28175</v>
      </c>
      <c r="E470">
        <v>22540</v>
      </c>
      <c r="F470">
        <v>8455</v>
      </c>
      <c r="G470">
        <v>16905</v>
      </c>
      <c r="H470">
        <v>76075</v>
      </c>
      <c r="I470">
        <v>3</v>
      </c>
      <c r="J470" t="s">
        <v>1338</v>
      </c>
      <c r="K470" t="s">
        <v>1332</v>
      </c>
      <c r="L470">
        <v>9</v>
      </c>
      <c r="M470" s="18">
        <v>1.5910879629629631</v>
      </c>
      <c r="N470">
        <v>525</v>
      </c>
      <c r="R470" s="17">
        <f>SUM($H$459:H470)/L470</f>
        <v>21025</v>
      </c>
      <c r="S470" s="17">
        <f t="shared" si="7"/>
        <v>38037.5</v>
      </c>
    </row>
    <row r="471" spans="2:19" x14ac:dyDescent="0.25">
      <c r="B471" t="s">
        <v>1453</v>
      </c>
      <c r="C471">
        <v>13</v>
      </c>
      <c r="D471">
        <v>47055</v>
      </c>
      <c r="E471">
        <v>37645</v>
      </c>
      <c r="F471">
        <v>14115</v>
      </c>
      <c r="G471">
        <v>28230</v>
      </c>
      <c r="H471">
        <v>127045</v>
      </c>
      <c r="I471">
        <v>3</v>
      </c>
      <c r="J471" t="s">
        <v>1339</v>
      </c>
      <c r="K471" t="s">
        <v>1338</v>
      </c>
      <c r="L471">
        <v>11</v>
      </c>
      <c r="M471" s="18">
        <v>2.5481481481481478</v>
      </c>
      <c r="N471">
        <v>693</v>
      </c>
      <c r="R471" s="17">
        <f>SUM($H$459:H471)/L471</f>
        <v>28751.81818181818</v>
      </c>
      <c r="S471" s="17">
        <f t="shared" si="7"/>
        <v>63522.5</v>
      </c>
    </row>
    <row r="472" spans="2:19" x14ac:dyDescent="0.25">
      <c r="B472" t="s">
        <v>1453</v>
      </c>
      <c r="C472">
        <v>14</v>
      </c>
      <c r="D472">
        <v>78580</v>
      </c>
      <c r="E472">
        <v>62865</v>
      </c>
      <c r="F472">
        <v>23575</v>
      </c>
      <c r="G472">
        <v>47150</v>
      </c>
      <c r="H472">
        <v>212170</v>
      </c>
      <c r="I472">
        <v>3</v>
      </c>
      <c r="J472" t="s">
        <v>1340</v>
      </c>
      <c r="K472" t="s">
        <v>1339</v>
      </c>
      <c r="L472">
        <v>13</v>
      </c>
      <c r="M472" s="18">
        <v>4.0792824074074074</v>
      </c>
      <c r="N472">
        <v>889</v>
      </c>
      <c r="R472" s="17">
        <f>SUM($H$459:H472)/L472</f>
        <v>40649.230769230766</v>
      </c>
      <c r="S472" s="17">
        <f t="shared" si="7"/>
        <v>106085</v>
      </c>
    </row>
    <row r="473" spans="2:19" x14ac:dyDescent="0.25">
      <c r="B473" t="s">
        <v>1453</v>
      </c>
      <c r="C473">
        <v>15</v>
      </c>
      <c r="D473">
        <v>131230</v>
      </c>
      <c r="E473">
        <v>104985</v>
      </c>
      <c r="F473">
        <v>39370</v>
      </c>
      <c r="G473">
        <v>78740</v>
      </c>
      <c r="H473">
        <v>354325</v>
      </c>
      <c r="I473">
        <v>3</v>
      </c>
      <c r="J473" t="s">
        <v>1341</v>
      </c>
      <c r="K473" t="s">
        <v>1340</v>
      </c>
      <c r="L473">
        <v>15</v>
      </c>
      <c r="M473" s="18">
        <v>6.5291666666666668</v>
      </c>
      <c r="N473">
        <v>1120</v>
      </c>
      <c r="R473" s="17">
        <f>SUM($H$459:H473)/L473</f>
        <v>58851</v>
      </c>
      <c r="S473" s="17">
        <f t="shared" si="7"/>
        <v>177162.5</v>
      </c>
    </row>
    <row r="474" spans="2:19" x14ac:dyDescent="0.25">
      <c r="B474" t="s">
        <v>1453</v>
      </c>
      <c r="C474">
        <v>16</v>
      </c>
      <c r="D474">
        <v>219155</v>
      </c>
      <c r="E474">
        <v>175320</v>
      </c>
      <c r="F474">
        <v>65745</v>
      </c>
      <c r="G474">
        <v>131490</v>
      </c>
      <c r="H474">
        <v>591710</v>
      </c>
      <c r="I474">
        <v>3</v>
      </c>
      <c r="J474" t="s">
        <v>1342</v>
      </c>
      <c r="K474" t="s">
        <v>1341</v>
      </c>
      <c r="L474">
        <v>18</v>
      </c>
      <c r="M474" s="18">
        <v>10.44895833333333</v>
      </c>
      <c r="N474">
        <v>1400</v>
      </c>
      <c r="R474" s="17">
        <f>SUM($H$459:H474)/L474</f>
        <v>81915.277777777781</v>
      </c>
      <c r="S474" s="17">
        <f t="shared" si="7"/>
        <v>197236.66666666666</v>
      </c>
    </row>
    <row r="475" spans="2:19" x14ac:dyDescent="0.25">
      <c r="B475" t="s">
        <v>1453</v>
      </c>
      <c r="C475">
        <v>17</v>
      </c>
      <c r="D475">
        <v>365985</v>
      </c>
      <c r="E475">
        <v>292790</v>
      </c>
      <c r="F475">
        <v>109795</v>
      </c>
      <c r="G475">
        <v>219590</v>
      </c>
      <c r="H475">
        <v>988160</v>
      </c>
      <c r="I475">
        <v>3</v>
      </c>
      <c r="J475" t="s">
        <v>1343</v>
      </c>
      <c r="K475" t="s">
        <v>1342</v>
      </c>
      <c r="L475">
        <v>22</v>
      </c>
      <c r="M475" s="18">
        <v>16.72060185185185</v>
      </c>
      <c r="N475">
        <v>1820</v>
      </c>
      <c r="R475" s="17">
        <f>SUM($H$459:H475)/L475</f>
        <v>111937.95454545454</v>
      </c>
      <c r="S475" s="17">
        <f t="shared" si="7"/>
        <v>247040</v>
      </c>
    </row>
    <row r="476" spans="2:19" x14ac:dyDescent="0.25">
      <c r="B476" t="s">
        <v>1453</v>
      </c>
      <c r="C476">
        <v>18</v>
      </c>
      <c r="D476">
        <v>611195</v>
      </c>
      <c r="E476">
        <v>488955</v>
      </c>
      <c r="F476">
        <v>183360</v>
      </c>
      <c r="G476">
        <v>366715</v>
      </c>
      <c r="H476">
        <v>1650225</v>
      </c>
      <c r="I476">
        <v>3</v>
      </c>
      <c r="J476" t="s">
        <v>1344</v>
      </c>
      <c r="K476" t="s">
        <v>1343</v>
      </c>
      <c r="L476">
        <v>27</v>
      </c>
      <c r="M476" s="18">
        <v>26.755324074074071</v>
      </c>
      <c r="N476">
        <v>2240</v>
      </c>
      <c r="R476" s="17">
        <f>SUM($H$459:H476)/L476</f>
        <v>152328.14814814815</v>
      </c>
      <c r="S476" s="17">
        <f t="shared" si="7"/>
        <v>330045</v>
      </c>
    </row>
    <row r="477" spans="2:19" x14ac:dyDescent="0.25">
      <c r="B477" t="s">
        <v>1453</v>
      </c>
      <c r="C477">
        <v>19</v>
      </c>
      <c r="D477">
        <v>1020695</v>
      </c>
      <c r="E477">
        <v>816555</v>
      </c>
      <c r="F477">
        <v>306210</v>
      </c>
      <c r="G477">
        <v>612420</v>
      </c>
      <c r="H477">
        <v>2755880</v>
      </c>
      <c r="I477">
        <v>3</v>
      </c>
      <c r="J477" t="s">
        <v>1345</v>
      </c>
      <c r="K477" t="s">
        <v>1344</v>
      </c>
      <c r="L477">
        <v>32</v>
      </c>
      <c r="M477" s="18">
        <v>42.810763888888893</v>
      </c>
      <c r="N477">
        <v>2800</v>
      </c>
      <c r="R477" s="17">
        <f>SUM($H$459:H477)/L477</f>
        <v>214648.125</v>
      </c>
      <c r="S477" s="17">
        <f t="shared" si="7"/>
        <v>551176</v>
      </c>
    </row>
    <row r="478" spans="2:19" x14ac:dyDescent="0.25">
      <c r="B478" t="s">
        <v>1453</v>
      </c>
      <c r="C478">
        <v>20</v>
      </c>
      <c r="D478">
        <v>1704565</v>
      </c>
      <c r="E478">
        <v>1363650</v>
      </c>
      <c r="F478">
        <v>511370</v>
      </c>
      <c r="G478">
        <v>1022740</v>
      </c>
      <c r="H478">
        <v>4602325</v>
      </c>
      <c r="I478">
        <v>3</v>
      </c>
      <c r="J478" t="s">
        <v>1346</v>
      </c>
      <c r="K478" t="s">
        <v>1345</v>
      </c>
      <c r="L478">
        <v>38</v>
      </c>
      <c r="M478" s="18">
        <v>68.499652777777783</v>
      </c>
      <c r="N478">
        <v>3430</v>
      </c>
      <c r="R478" s="17">
        <f>SUM($H$459:H478)/L478</f>
        <v>301870.13157894736</v>
      </c>
      <c r="S478" s="17">
        <f t="shared" si="7"/>
        <v>767054.16666666663</v>
      </c>
    </row>
    <row r="479" spans="2:19" x14ac:dyDescent="0.25">
      <c r="B479" t="s">
        <v>1453</v>
      </c>
      <c r="C479">
        <v>21</v>
      </c>
      <c r="D479">
        <v>2846620</v>
      </c>
      <c r="E479">
        <v>2277295</v>
      </c>
      <c r="F479">
        <v>853985</v>
      </c>
      <c r="G479">
        <v>1707970</v>
      </c>
      <c r="H479">
        <v>7685870</v>
      </c>
      <c r="I479">
        <v>4</v>
      </c>
      <c r="J479" t="s">
        <v>1347</v>
      </c>
      <c r="K479" t="s">
        <v>1348</v>
      </c>
      <c r="L479">
        <v>46</v>
      </c>
      <c r="M479" s="18">
        <v>109.60173611111109</v>
      </c>
      <c r="N479">
        <v>4270</v>
      </c>
      <c r="R479" s="17">
        <f>SUM($H$459:H479)/L479</f>
        <v>416455.10869565216</v>
      </c>
      <c r="S479" s="17">
        <f t="shared" si="7"/>
        <v>960733.75</v>
      </c>
    </row>
    <row r="480" spans="2:19" x14ac:dyDescent="0.25">
      <c r="B480" t="s">
        <v>1453</v>
      </c>
      <c r="C480">
        <v>22</v>
      </c>
      <c r="D480">
        <v>4753855</v>
      </c>
      <c r="E480">
        <v>3803085</v>
      </c>
      <c r="F480">
        <v>1426155</v>
      </c>
      <c r="G480">
        <v>2852315</v>
      </c>
      <c r="H480">
        <v>12835410</v>
      </c>
      <c r="I480">
        <v>4</v>
      </c>
      <c r="J480" t="s">
        <v>1349</v>
      </c>
      <c r="K480" t="s">
        <v>1347</v>
      </c>
      <c r="L480">
        <v>55</v>
      </c>
      <c r="M480" s="18">
        <v>175.3650462962963</v>
      </c>
      <c r="N480">
        <v>5250</v>
      </c>
      <c r="R480" s="17">
        <f>SUM($H$459:H480)/L480</f>
        <v>581679</v>
      </c>
      <c r="S480" s="17">
        <f t="shared" si="7"/>
        <v>1426156.6666666667</v>
      </c>
    </row>
    <row r="481" spans="2:19" x14ac:dyDescent="0.25">
      <c r="B481" t="s">
        <v>1454</v>
      </c>
      <c r="C481">
        <v>1</v>
      </c>
      <c r="D481">
        <v>70</v>
      </c>
      <c r="E481">
        <v>90</v>
      </c>
      <c r="F481">
        <v>70</v>
      </c>
      <c r="G481">
        <v>20</v>
      </c>
      <c r="H481">
        <v>250</v>
      </c>
      <c r="I481">
        <v>0</v>
      </c>
      <c r="J481" t="s">
        <v>1320</v>
      </c>
      <c r="K481" t="s">
        <v>1320</v>
      </c>
      <c r="L481">
        <v>1</v>
      </c>
      <c r="M481" s="15">
        <v>1.736111111111111E-3</v>
      </c>
      <c r="N481">
        <v>7</v>
      </c>
      <c r="R481" s="17">
        <f>SUM($H$481:H481)/L481</f>
        <v>250</v>
      </c>
      <c r="S481" s="17">
        <f t="shared" si="7"/>
        <v>250</v>
      </c>
    </row>
    <row r="482" spans="2:19" x14ac:dyDescent="0.25">
      <c r="B482" t="s">
        <v>1454</v>
      </c>
      <c r="C482">
        <v>2</v>
      </c>
      <c r="D482">
        <v>115</v>
      </c>
      <c r="E482">
        <v>150</v>
      </c>
      <c r="F482">
        <v>115</v>
      </c>
      <c r="G482">
        <v>35</v>
      </c>
      <c r="H482">
        <v>415</v>
      </c>
      <c r="I482">
        <v>0</v>
      </c>
      <c r="J482" t="s">
        <v>1320</v>
      </c>
      <c r="K482" t="s">
        <v>1320</v>
      </c>
      <c r="L482">
        <v>1</v>
      </c>
      <c r="M482" s="15">
        <v>5.092592592592593E-3</v>
      </c>
      <c r="N482">
        <v>13</v>
      </c>
      <c r="R482" s="17">
        <f>SUM($H$481:H482)/L482</f>
        <v>665</v>
      </c>
      <c r="S482" s="17">
        <f t="shared" si="7"/>
        <v>0</v>
      </c>
    </row>
    <row r="483" spans="2:19" x14ac:dyDescent="0.25">
      <c r="B483" t="s">
        <v>1454</v>
      </c>
      <c r="C483">
        <v>3</v>
      </c>
      <c r="D483">
        <v>195</v>
      </c>
      <c r="E483">
        <v>250</v>
      </c>
      <c r="F483">
        <v>195</v>
      </c>
      <c r="G483">
        <v>55</v>
      </c>
      <c r="H483">
        <v>695</v>
      </c>
      <c r="I483">
        <v>0</v>
      </c>
      <c r="J483" t="s">
        <v>1320</v>
      </c>
      <c r="K483" t="s">
        <v>1320</v>
      </c>
      <c r="L483">
        <v>2</v>
      </c>
      <c r="M483" s="15">
        <v>1.041666666666667E-2</v>
      </c>
      <c r="N483">
        <v>21</v>
      </c>
      <c r="R483" s="17">
        <f>SUM($H$481:H483)/L483</f>
        <v>680</v>
      </c>
      <c r="S483" s="17">
        <f t="shared" si="7"/>
        <v>1110</v>
      </c>
    </row>
    <row r="484" spans="2:19" x14ac:dyDescent="0.25">
      <c r="B484" t="s">
        <v>1454</v>
      </c>
      <c r="C484">
        <v>4</v>
      </c>
      <c r="D484">
        <v>325</v>
      </c>
      <c r="E484">
        <v>420</v>
      </c>
      <c r="F484">
        <v>325</v>
      </c>
      <c r="G484">
        <v>95</v>
      </c>
      <c r="H484">
        <v>1165</v>
      </c>
      <c r="I484">
        <v>0</v>
      </c>
      <c r="J484" t="s">
        <v>1320</v>
      </c>
      <c r="K484" t="s">
        <v>1320</v>
      </c>
      <c r="L484">
        <v>2</v>
      </c>
      <c r="M484" s="15">
        <v>1.909722222222222E-2</v>
      </c>
      <c r="N484">
        <v>31</v>
      </c>
      <c r="R484" s="17">
        <f>SUM($H$481:H484)/L484</f>
        <v>1262.5</v>
      </c>
      <c r="S484" s="17">
        <f t="shared" si="7"/>
        <v>0</v>
      </c>
    </row>
    <row r="485" spans="2:19" x14ac:dyDescent="0.25">
      <c r="B485" t="s">
        <v>1454</v>
      </c>
      <c r="C485">
        <v>5</v>
      </c>
      <c r="D485">
        <v>545</v>
      </c>
      <c r="E485">
        <v>700</v>
      </c>
      <c r="F485">
        <v>545</v>
      </c>
      <c r="G485">
        <v>155</v>
      </c>
      <c r="H485">
        <v>1945</v>
      </c>
      <c r="I485">
        <v>0</v>
      </c>
      <c r="J485" t="s">
        <v>1320</v>
      </c>
      <c r="K485" t="s">
        <v>1320</v>
      </c>
      <c r="L485">
        <v>2</v>
      </c>
      <c r="M485" s="15">
        <v>3.2754629629629627E-2</v>
      </c>
      <c r="N485">
        <v>46</v>
      </c>
      <c r="R485" s="17">
        <f>SUM($H$481:H485)/L485</f>
        <v>2235</v>
      </c>
      <c r="S485" s="17">
        <f t="shared" si="7"/>
        <v>0</v>
      </c>
    </row>
    <row r="486" spans="2:19" x14ac:dyDescent="0.25">
      <c r="B486" t="s">
        <v>1454</v>
      </c>
      <c r="C486">
        <v>6</v>
      </c>
      <c r="D486">
        <v>910</v>
      </c>
      <c r="E486">
        <v>1170</v>
      </c>
      <c r="F486">
        <v>910</v>
      </c>
      <c r="G486">
        <v>260</v>
      </c>
      <c r="H486">
        <v>3250</v>
      </c>
      <c r="I486">
        <v>1</v>
      </c>
      <c r="J486" t="s">
        <v>1321</v>
      </c>
      <c r="K486" t="s">
        <v>1320</v>
      </c>
      <c r="L486">
        <v>3</v>
      </c>
      <c r="M486" s="15">
        <v>5.4745370370370368E-2</v>
      </c>
      <c r="N486">
        <v>70</v>
      </c>
      <c r="R486" s="17">
        <f>SUM($H$481:H486)/L486</f>
        <v>2573.3333333333335</v>
      </c>
      <c r="S486" s="17">
        <f t="shared" si="7"/>
        <v>6360</v>
      </c>
    </row>
    <row r="487" spans="2:19" x14ac:dyDescent="0.25">
      <c r="B487" t="s">
        <v>1454</v>
      </c>
      <c r="C487">
        <v>7</v>
      </c>
      <c r="D487">
        <v>1520</v>
      </c>
      <c r="E487">
        <v>1950</v>
      </c>
      <c r="F487">
        <v>1520</v>
      </c>
      <c r="G487">
        <v>435</v>
      </c>
      <c r="H487">
        <v>5425</v>
      </c>
      <c r="I487">
        <v>1</v>
      </c>
      <c r="J487" t="s">
        <v>1323</v>
      </c>
      <c r="K487" t="s">
        <v>1320</v>
      </c>
      <c r="L487">
        <v>4</v>
      </c>
      <c r="M487" s="15">
        <v>9.0046296296296291E-2</v>
      </c>
      <c r="N487">
        <v>98</v>
      </c>
      <c r="R487" s="17">
        <f>SUM($H$481:H487)/L487</f>
        <v>3286.25</v>
      </c>
      <c r="S487" s="17">
        <f t="shared" si="7"/>
        <v>5425</v>
      </c>
    </row>
    <row r="488" spans="2:19" x14ac:dyDescent="0.25">
      <c r="B488" t="s">
        <v>1454</v>
      </c>
      <c r="C488">
        <v>8</v>
      </c>
      <c r="D488">
        <v>2535</v>
      </c>
      <c r="E488">
        <v>3260</v>
      </c>
      <c r="F488">
        <v>2535</v>
      </c>
      <c r="G488">
        <v>725</v>
      </c>
      <c r="H488">
        <v>9055</v>
      </c>
      <c r="I488">
        <v>1</v>
      </c>
      <c r="J488" t="s">
        <v>1325</v>
      </c>
      <c r="K488" t="s">
        <v>1320</v>
      </c>
      <c r="L488">
        <v>4</v>
      </c>
      <c r="M488" s="15">
        <v>0.14629629629629631</v>
      </c>
      <c r="N488">
        <v>140</v>
      </c>
      <c r="R488" s="17">
        <f>SUM($H$481:H488)/L488</f>
        <v>5550</v>
      </c>
      <c r="S488" s="17">
        <f t="shared" si="7"/>
        <v>0</v>
      </c>
    </row>
    <row r="489" spans="2:19" x14ac:dyDescent="0.25">
      <c r="B489" t="s">
        <v>1454</v>
      </c>
      <c r="C489">
        <v>9</v>
      </c>
      <c r="D489">
        <v>4235</v>
      </c>
      <c r="E489">
        <v>5445</v>
      </c>
      <c r="F489">
        <v>4235</v>
      </c>
      <c r="G489">
        <v>1210</v>
      </c>
      <c r="H489">
        <v>15125</v>
      </c>
      <c r="I489">
        <v>1</v>
      </c>
      <c r="J489" t="s">
        <v>1327</v>
      </c>
      <c r="K489" t="s">
        <v>1322</v>
      </c>
      <c r="L489">
        <v>5</v>
      </c>
      <c r="M489" s="15">
        <v>0.2364583333333333</v>
      </c>
      <c r="N489">
        <v>203</v>
      </c>
      <c r="R489" s="17">
        <f>SUM($H$481:H489)/L489</f>
        <v>7465</v>
      </c>
      <c r="S489" s="17">
        <f t="shared" si="7"/>
        <v>24180</v>
      </c>
    </row>
    <row r="490" spans="2:19" x14ac:dyDescent="0.25">
      <c r="B490" t="s">
        <v>1454</v>
      </c>
      <c r="C490">
        <v>10</v>
      </c>
      <c r="D490">
        <v>7070</v>
      </c>
      <c r="E490">
        <v>9095</v>
      </c>
      <c r="F490">
        <v>7070</v>
      </c>
      <c r="G490">
        <v>2020</v>
      </c>
      <c r="H490">
        <v>25255</v>
      </c>
      <c r="I490">
        <v>1</v>
      </c>
      <c r="J490" t="s">
        <v>1330</v>
      </c>
      <c r="K490" t="s">
        <v>1323</v>
      </c>
      <c r="L490">
        <v>6</v>
      </c>
      <c r="M490" s="15">
        <v>0.38055555555555548</v>
      </c>
      <c r="N490">
        <v>280</v>
      </c>
      <c r="R490" s="17">
        <f>SUM($H$481:H490)/L490</f>
        <v>10430</v>
      </c>
      <c r="S490" s="17">
        <f t="shared" si="7"/>
        <v>25255</v>
      </c>
    </row>
    <row r="491" spans="2:19" x14ac:dyDescent="0.25">
      <c r="B491" t="s">
        <v>1454</v>
      </c>
      <c r="C491">
        <v>11</v>
      </c>
      <c r="D491">
        <v>11810</v>
      </c>
      <c r="E491">
        <v>15185</v>
      </c>
      <c r="F491">
        <v>11810</v>
      </c>
      <c r="G491">
        <v>3375</v>
      </c>
      <c r="H491">
        <v>42180</v>
      </c>
      <c r="I491">
        <v>1</v>
      </c>
      <c r="J491" t="s">
        <v>1332</v>
      </c>
      <c r="K491" t="s">
        <v>1325</v>
      </c>
      <c r="L491">
        <v>7</v>
      </c>
      <c r="M491" s="15">
        <v>0.61122685185185188</v>
      </c>
      <c r="N491">
        <v>392</v>
      </c>
      <c r="R491" s="17">
        <f>SUM($H$481:H491)/L491</f>
        <v>14965.714285714286</v>
      </c>
      <c r="S491" s="17">
        <f t="shared" si="7"/>
        <v>42180</v>
      </c>
    </row>
    <row r="492" spans="2:19" x14ac:dyDescent="0.25">
      <c r="B492" t="s">
        <v>1454</v>
      </c>
      <c r="C492">
        <v>12</v>
      </c>
      <c r="D492">
        <v>19725</v>
      </c>
      <c r="E492">
        <v>25360</v>
      </c>
      <c r="F492">
        <v>19725</v>
      </c>
      <c r="G492">
        <v>5635</v>
      </c>
      <c r="H492">
        <v>70445</v>
      </c>
      <c r="I492">
        <v>1</v>
      </c>
      <c r="J492" t="s">
        <v>1351</v>
      </c>
      <c r="K492" t="s">
        <v>1327</v>
      </c>
      <c r="L492">
        <v>9</v>
      </c>
      <c r="M492" s="15">
        <v>0.98032407407407407</v>
      </c>
      <c r="N492">
        <v>525</v>
      </c>
      <c r="R492" s="17">
        <f>SUM($H$481:H492)/L492</f>
        <v>19467.222222222223</v>
      </c>
      <c r="S492" s="17">
        <f t="shared" si="7"/>
        <v>35222.5</v>
      </c>
    </row>
    <row r="493" spans="2:19" x14ac:dyDescent="0.25">
      <c r="B493" t="s">
        <v>1454</v>
      </c>
      <c r="C493">
        <v>13</v>
      </c>
      <c r="D493">
        <v>32940</v>
      </c>
      <c r="E493">
        <v>42350</v>
      </c>
      <c r="F493">
        <v>32940</v>
      </c>
      <c r="G493">
        <v>9410</v>
      </c>
      <c r="H493">
        <v>117640</v>
      </c>
      <c r="I493">
        <v>1</v>
      </c>
      <c r="J493" t="s">
        <v>1352</v>
      </c>
      <c r="K493" t="s">
        <v>1330</v>
      </c>
      <c r="L493">
        <v>11</v>
      </c>
      <c r="M493" s="18">
        <v>1.5707175925925929</v>
      </c>
      <c r="N493">
        <v>693</v>
      </c>
      <c r="R493" s="17">
        <f>SUM($H$481:H493)/L493</f>
        <v>26622.272727272728</v>
      </c>
      <c r="S493" s="17">
        <f t="shared" si="7"/>
        <v>58820</v>
      </c>
    </row>
    <row r="494" spans="2:19" x14ac:dyDescent="0.25">
      <c r="B494" t="s">
        <v>1454</v>
      </c>
      <c r="C494">
        <v>14</v>
      </c>
      <c r="D494">
        <v>55005</v>
      </c>
      <c r="E494">
        <v>70720</v>
      </c>
      <c r="F494">
        <v>55005</v>
      </c>
      <c r="G494">
        <v>15715</v>
      </c>
      <c r="H494">
        <v>196445</v>
      </c>
      <c r="I494">
        <v>1</v>
      </c>
      <c r="J494" t="s">
        <v>1340</v>
      </c>
      <c r="K494" t="s">
        <v>1332</v>
      </c>
      <c r="L494">
        <v>13</v>
      </c>
      <c r="M494" s="18">
        <v>2.5155092592592592</v>
      </c>
      <c r="N494">
        <v>889</v>
      </c>
      <c r="R494" s="17">
        <f>SUM($H$481:H494)/L494</f>
        <v>37637.692307692305</v>
      </c>
      <c r="S494" s="17">
        <f t="shared" si="7"/>
        <v>98222.5</v>
      </c>
    </row>
    <row r="495" spans="2:19" x14ac:dyDescent="0.25">
      <c r="B495" t="s">
        <v>1454</v>
      </c>
      <c r="C495">
        <v>15</v>
      </c>
      <c r="D495">
        <v>91860</v>
      </c>
      <c r="E495">
        <v>118105</v>
      </c>
      <c r="F495">
        <v>91860</v>
      </c>
      <c r="G495">
        <v>26245</v>
      </c>
      <c r="H495">
        <v>328070</v>
      </c>
      <c r="I495">
        <v>1</v>
      </c>
      <c r="J495" t="s">
        <v>1438</v>
      </c>
      <c r="K495" t="s">
        <v>1338</v>
      </c>
      <c r="L495">
        <v>15</v>
      </c>
      <c r="M495" s="18">
        <v>4.0271990740740744</v>
      </c>
      <c r="N495">
        <v>1120</v>
      </c>
      <c r="R495" s="17">
        <f>SUM($H$481:H495)/L495</f>
        <v>54490.666666666664</v>
      </c>
      <c r="S495" s="17">
        <f t="shared" si="7"/>
        <v>164035</v>
      </c>
    </row>
    <row r="496" spans="2:19" x14ac:dyDescent="0.25">
      <c r="B496" t="s">
        <v>1454</v>
      </c>
      <c r="C496">
        <v>16</v>
      </c>
      <c r="D496">
        <v>153405</v>
      </c>
      <c r="E496">
        <v>197240</v>
      </c>
      <c r="F496">
        <v>153405</v>
      </c>
      <c r="G496">
        <v>43830</v>
      </c>
      <c r="H496">
        <v>547880</v>
      </c>
      <c r="I496">
        <v>2</v>
      </c>
      <c r="J496" t="s">
        <v>1455</v>
      </c>
      <c r="K496" t="s">
        <v>1352</v>
      </c>
      <c r="L496">
        <v>18</v>
      </c>
      <c r="M496" s="18">
        <v>6.4457175925925929</v>
      </c>
      <c r="N496">
        <v>1400</v>
      </c>
      <c r="R496" s="17">
        <f>SUM($H$481:H496)/L496</f>
        <v>75846.666666666672</v>
      </c>
      <c r="S496" s="17">
        <f t="shared" si="7"/>
        <v>182626.66666666666</v>
      </c>
    </row>
    <row r="497" spans="2:19" x14ac:dyDescent="0.25">
      <c r="B497" t="s">
        <v>1454</v>
      </c>
      <c r="C497">
        <v>17</v>
      </c>
      <c r="D497">
        <v>256190</v>
      </c>
      <c r="E497">
        <v>329385</v>
      </c>
      <c r="F497">
        <v>256190</v>
      </c>
      <c r="G497">
        <v>73195</v>
      </c>
      <c r="H497">
        <v>914960</v>
      </c>
      <c r="I497">
        <v>2</v>
      </c>
      <c r="J497" t="s">
        <v>1456</v>
      </c>
      <c r="K497" t="s">
        <v>1340</v>
      </c>
      <c r="L497">
        <v>22</v>
      </c>
      <c r="M497" s="18">
        <v>10.31550925925926</v>
      </c>
      <c r="N497">
        <v>1820</v>
      </c>
      <c r="R497" s="17">
        <f>SUM($H$481:H497)/L497</f>
        <v>103645.45454545454</v>
      </c>
      <c r="S497" s="17">
        <f t="shared" si="7"/>
        <v>228740</v>
      </c>
    </row>
    <row r="498" spans="2:19" x14ac:dyDescent="0.25">
      <c r="B498" t="s">
        <v>1454</v>
      </c>
      <c r="C498">
        <v>18</v>
      </c>
      <c r="D498">
        <v>427835</v>
      </c>
      <c r="E498">
        <v>550075</v>
      </c>
      <c r="F498">
        <v>427835</v>
      </c>
      <c r="G498">
        <v>122240</v>
      </c>
      <c r="H498">
        <v>1527985</v>
      </c>
      <c r="I498">
        <v>2</v>
      </c>
      <c r="J498" t="s">
        <v>1457</v>
      </c>
      <c r="K498" t="s">
        <v>1438</v>
      </c>
      <c r="L498">
        <v>27</v>
      </c>
      <c r="M498" s="18">
        <v>16.507060185185189</v>
      </c>
      <c r="N498">
        <v>2240</v>
      </c>
      <c r="R498" s="17">
        <f>SUM($H$481:H498)/L498</f>
        <v>141043.88888888888</v>
      </c>
      <c r="S498" s="17">
        <f t="shared" si="7"/>
        <v>305597</v>
      </c>
    </row>
    <row r="499" spans="2:19" x14ac:dyDescent="0.25">
      <c r="B499" t="s">
        <v>1454</v>
      </c>
      <c r="C499">
        <v>19</v>
      </c>
      <c r="D499">
        <v>714485</v>
      </c>
      <c r="E499">
        <v>918625</v>
      </c>
      <c r="F499">
        <v>714485</v>
      </c>
      <c r="G499">
        <v>204140</v>
      </c>
      <c r="H499">
        <v>2551735</v>
      </c>
      <c r="I499">
        <v>2</v>
      </c>
      <c r="J499" t="s">
        <v>1458</v>
      </c>
      <c r="K499" t="s">
        <v>1459</v>
      </c>
      <c r="L499">
        <v>32</v>
      </c>
      <c r="M499" s="18">
        <v>26.41365740740741</v>
      </c>
      <c r="N499">
        <v>2800</v>
      </c>
      <c r="R499" s="17">
        <f>SUM($H$481:H499)/L499</f>
        <v>198747.5</v>
      </c>
      <c r="S499" s="17">
        <f t="shared" si="7"/>
        <v>510347</v>
      </c>
    </row>
    <row r="500" spans="2:19" x14ac:dyDescent="0.25">
      <c r="B500" t="s">
        <v>1454</v>
      </c>
      <c r="C500">
        <v>20</v>
      </c>
      <c r="D500">
        <v>1193195</v>
      </c>
      <c r="E500">
        <v>1534105</v>
      </c>
      <c r="F500">
        <v>1193195</v>
      </c>
      <c r="G500">
        <v>340915</v>
      </c>
      <c r="H500">
        <v>4261410</v>
      </c>
      <c r="I500">
        <v>2</v>
      </c>
      <c r="J500" t="s">
        <v>1460</v>
      </c>
      <c r="K500" t="s">
        <v>1461</v>
      </c>
      <c r="L500">
        <v>38</v>
      </c>
      <c r="M500" s="18">
        <v>42.26423611111111</v>
      </c>
      <c r="N500">
        <v>3430</v>
      </c>
      <c r="R500" s="17">
        <f>SUM($H$481:H500)/L500</f>
        <v>279508.68421052629</v>
      </c>
      <c r="S500" s="17">
        <f t="shared" si="7"/>
        <v>710235</v>
      </c>
    </row>
    <row r="501" spans="2:19" x14ac:dyDescent="0.25">
      <c r="B501" t="s">
        <v>1454</v>
      </c>
      <c r="C501">
        <v>21</v>
      </c>
      <c r="D501">
        <v>1992635</v>
      </c>
      <c r="E501">
        <v>2561960</v>
      </c>
      <c r="F501">
        <v>1992635</v>
      </c>
      <c r="G501">
        <v>569325</v>
      </c>
      <c r="H501">
        <v>7116555</v>
      </c>
      <c r="I501">
        <v>2</v>
      </c>
      <c r="J501" t="s">
        <v>1462</v>
      </c>
      <c r="K501" t="s">
        <v>1463</v>
      </c>
      <c r="L501">
        <v>46</v>
      </c>
      <c r="M501" s="18">
        <v>67.625115740740739</v>
      </c>
      <c r="N501">
        <v>4270</v>
      </c>
      <c r="R501" s="17">
        <f>SUM($H$481:H501)/L501</f>
        <v>385606.19565217389</v>
      </c>
      <c r="S501" s="17">
        <f t="shared" si="7"/>
        <v>889569.375</v>
      </c>
    </row>
    <row r="502" spans="2:19" x14ac:dyDescent="0.25">
      <c r="B502" t="s">
        <v>1454</v>
      </c>
      <c r="C502">
        <v>22</v>
      </c>
      <c r="D502">
        <v>3327700</v>
      </c>
      <c r="E502">
        <v>4278470</v>
      </c>
      <c r="F502">
        <v>3327700</v>
      </c>
      <c r="G502">
        <v>950770</v>
      </c>
      <c r="H502">
        <v>11884640</v>
      </c>
      <c r="I502">
        <v>2</v>
      </c>
      <c r="J502" t="s">
        <v>1464</v>
      </c>
      <c r="K502" t="s">
        <v>1465</v>
      </c>
      <c r="L502">
        <v>55</v>
      </c>
      <c r="M502" s="18">
        <v>108.20243055555559</v>
      </c>
      <c r="N502">
        <v>5250</v>
      </c>
      <c r="R502" s="17">
        <f>SUM($H$481:H502)/L502</f>
        <v>538591.36363636365</v>
      </c>
      <c r="S502" s="17">
        <f t="shared" si="7"/>
        <v>1320515.5555555555</v>
      </c>
    </row>
    <row r="503" spans="2:19" x14ac:dyDescent="0.25">
      <c r="B503" t="s">
        <v>1466</v>
      </c>
      <c r="C503">
        <v>1</v>
      </c>
      <c r="D503">
        <v>500</v>
      </c>
      <c r="E503">
        <v>440</v>
      </c>
      <c r="F503">
        <v>380</v>
      </c>
      <c r="G503">
        <v>1240</v>
      </c>
      <c r="H503">
        <v>2560</v>
      </c>
      <c r="I503">
        <v>3</v>
      </c>
      <c r="J503" t="s">
        <v>1320</v>
      </c>
      <c r="K503" t="s">
        <v>1322</v>
      </c>
      <c r="L503">
        <v>1</v>
      </c>
      <c r="M503" s="15">
        <v>2.1296296296296299E-2</v>
      </c>
      <c r="N503" s="16">
        <v>0.05</v>
      </c>
      <c r="R503" s="17">
        <f>SUM($H$503:H503)/L503</f>
        <v>2560</v>
      </c>
      <c r="S503" s="17">
        <f t="shared" si="7"/>
        <v>2560</v>
      </c>
    </row>
    <row r="504" spans="2:19" x14ac:dyDescent="0.25">
      <c r="B504" t="s">
        <v>1466</v>
      </c>
      <c r="C504">
        <v>2</v>
      </c>
      <c r="D504">
        <v>900</v>
      </c>
      <c r="E504">
        <v>790</v>
      </c>
      <c r="F504">
        <v>685</v>
      </c>
      <c r="G504">
        <v>2230</v>
      </c>
      <c r="H504">
        <v>4605</v>
      </c>
      <c r="I504">
        <v>2</v>
      </c>
      <c r="J504" t="s">
        <v>1321</v>
      </c>
      <c r="K504" t="s">
        <v>1323</v>
      </c>
      <c r="L504">
        <v>1</v>
      </c>
      <c r="M504" s="15">
        <v>4.583333333333333E-2</v>
      </c>
      <c r="N504" s="16">
        <v>0.1</v>
      </c>
      <c r="R504" s="17">
        <f>SUM($H$503:H504)/L504</f>
        <v>7165</v>
      </c>
      <c r="S504" s="17">
        <f t="shared" si="7"/>
        <v>0</v>
      </c>
    </row>
    <row r="505" spans="2:19" x14ac:dyDescent="0.25">
      <c r="B505" t="s">
        <v>1466</v>
      </c>
      <c r="C505">
        <v>3</v>
      </c>
      <c r="D505">
        <v>1620</v>
      </c>
      <c r="E505">
        <v>1425</v>
      </c>
      <c r="F505">
        <v>1230</v>
      </c>
      <c r="G505">
        <v>4020</v>
      </c>
      <c r="H505">
        <v>8295</v>
      </c>
      <c r="I505">
        <v>2</v>
      </c>
      <c r="J505" t="s">
        <v>1322</v>
      </c>
      <c r="K505" t="s">
        <v>1326</v>
      </c>
      <c r="L505">
        <v>2</v>
      </c>
      <c r="M505" s="15">
        <v>8.2638888888888887E-2</v>
      </c>
      <c r="N505" s="16">
        <v>0.15</v>
      </c>
      <c r="R505" s="17">
        <f>SUM($H$503:H505)/L505</f>
        <v>7730</v>
      </c>
      <c r="S505" s="17">
        <f t="shared" si="7"/>
        <v>12900</v>
      </c>
    </row>
    <row r="506" spans="2:19" x14ac:dyDescent="0.25">
      <c r="B506" t="s">
        <v>1466</v>
      </c>
      <c r="C506">
        <v>4</v>
      </c>
      <c r="D506">
        <v>2915</v>
      </c>
      <c r="E506">
        <v>2565</v>
      </c>
      <c r="F506">
        <v>2215</v>
      </c>
      <c r="G506">
        <v>7230</v>
      </c>
      <c r="H506">
        <v>14925</v>
      </c>
      <c r="I506">
        <v>2</v>
      </c>
      <c r="J506" t="s">
        <v>1324</v>
      </c>
      <c r="K506" t="s">
        <v>1328</v>
      </c>
      <c r="L506">
        <v>2</v>
      </c>
      <c r="M506" s="15">
        <v>0.1378472222222222</v>
      </c>
      <c r="N506" s="16">
        <v>0.2</v>
      </c>
      <c r="R506" s="17">
        <f>SUM($H$503:H506)/L506</f>
        <v>15192.5</v>
      </c>
      <c r="S506" s="17">
        <f t="shared" si="7"/>
        <v>0</v>
      </c>
    </row>
    <row r="507" spans="2:19" x14ac:dyDescent="0.25">
      <c r="B507" t="s">
        <v>1466</v>
      </c>
      <c r="C507">
        <v>5</v>
      </c>
      <c r="D507">
        <v>5250</v>
      </c>
      <c r="E507">
        <v>4620</v>
      </c>
      <c r="F507">
        <v>3990</v>
      </c>
      <c r="G507">
        <v>13015</v>
      </c>
      <c r="H507">
        <v>26875</v>
      </c>
      <c r="I507">
        <v>2</v>
      </c>
      <c r="J507" t="s">
        <v>1327</v>
      </c>
      <c r="K507" t="s">
        <v>1331</v>
      </c>
      <c r="L507">
        <v>2</v>
      </c>
      <c r="M507" s="15">
        <v>0.2207175925925926</v>
      </c>
      <c r="N507" s="16">
        <v>0.25</v>
      </c>
      <c r="R507" s="17">
        <f>SUM($H$503:H507)/L507</f>
        <v>28630</v>
      </c>
      <c r="S507" s="17">
        <f t="shared" si="7"/>
        <v>0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K164"/>
  <sheetViews>
    <sheetView topLeftCell="A150" workbookViewId="0">
      <selection activeCell="K5" sqref="K5"/>
    </sheetView>
  </sheetViews>
  <sheetFormatPr defaultRowHeight="15" x14ac:dyDescent="0.25"/>
  <cols>
    <col min="3" max="3" width="40.7109375" customWidth="1"/>
  </cols>
  <sheetData>
    <row r="3" spans="3:11" ht="23.25" customHeight="1" x14ac:dyDescent="0.25">
      <c r="C3" s="137" t="s">
        <v>1467</v>
      </c>
      <c r="D3" s="138"/>
      <c r="E3" s="138"/>
      <c r="F3" s="138"/>
      <c r="G3" s="138"/>
      <c r="H3" s="138"/>
      <c r="I3" s="138"/>
      <c r="J3" s="135" t="s">
        <v>1468</v>
      </c>
      <c r="K3" s="136"/>
    </row>
    <row r="4" spans="3:11" ht="18.75" customHeight="1" x14ac:dyDescent="0.3">
      <c r="C4" s="139" t="s">
        <v>1469</v>
      </c>
      <c r="D4" s="141" t="s">
        <v>1470</v>
      </c>
      <c r="E4" s="142"/>
      <c r="F4" s="143"/>
      <c r="G4" s="144" t="s">
        <v>1471</v>
      </c>
      <c r="H4" s="142"/>
      <c r="I4" s="143"/>
      <c r="J4" s="19" t="s">
        <v>1472</v>
      </c>
      <c r="K4" s="19">
        <v>6</v>
      </c>
    </row>
    <row r="5" spans="3:11" ht="56.25" customHeight="1" x14ac:dyDescent="0.25">
      <c r="C5" s="140"/>
      <c r="D5" s="92" t="s">
        <v>1473</v>
      </c>
      <c r="E5" s="93" t="s">
        <v>1474</v>
      </c>
      <c r="F5" s="22" t="s">
        <v>1475</v>
      </c>
      <c r="G5" s="92" t="s">
        <v>1473</v>
      </c>
      <c r="H5" s="93" t="s">
        <v>1474</v>
      </c>
      <c r="I5" s="22" t="s">
        <v>1475</v>
      </c>
      <c r="J5" s="94" t="s">
        <v>1476</v>
      </c>
      <c r="K5" s="27"/>
    </row>
    <row r="6" spans="3:11" x14ac:dyDescent="0.25">
      <c r="C6" s="28" t="s">
        <v>1477</v>
      </c>
      <c r="D6" s="29">
        <v>2475</v>
      </c>
      <c r="E6" s="30">
        <f t="shared" ref="E6:E37" si="0">D6*4</f>
        <v>9900</v>
      </c>
      <c r="F6" s="31">
        <v>165</v>
      </c>
      <c r="G6" s="32">
        <v>2250</v>
      </c>
      <c r="H6" s="33">
        <f t="shared" ref="H6:H37" si="1">G6*4</f>
        <v>9000</v>
      </c>
      <c r="I6" s="34">
        <v>150</v>
      </c>
      <c r="J6" s="35"/>
      <c r="K6" s="36"/>
    </row>
    <row r="7" spans="3:11" x14ac:dyDescent="0.25">
      <c r="C7" s="37" t="s">
        <v>1478</v>
      </c>
      <c r="D7" s="38">
        <v>165</v>
      </c>
      <c r="E7" s="39">
        <f t="shared" si="0"/>
        <v>660</v>
      </c>
      <c r="F7" s="40">
        <v>11</v>
      </c>
      <c r="G7" s="41">
        <v>150</v>
      </c>
      <c r="H7" s="42">
        <f t="shared" si="1"/>
        <v>600</v>
      </c>
      <c r="I7" s="43">
        <v>10</v>
      </c>
      <c r="J7" s="44">
        <v>190</v>
      </c>
      <c r="K7" s="45"/>
    </row>
    <row r="8" spans="3:11" x14ac:dyDescent="0.25">
      <c r="C8" s="46" t="s">
        <v>1479</v>
      </c>
      <c r="D8" s="47">
        <v>330</v>
      </c>
      <c r="E8" s="48">
        <f t="shared" si="0"/>
        <v>1320</v>
      </c>
      <c r="F8" s="49">
        <v>22</v>
      </c>
      <c r="G8" s="50">
        <v>300</v>
      </c>
      <c r="H8" s="51">
        <f t="shared" si="1"/>
        <v>1200</v>
      </c>
      <c r="I8" s="52">
        <v>20</v>
      </c>
      <c r="J8" s="53">
        <v>555</v>
      </c>
      <c r="K8" s="54"/>
    </row>
    <row r="9" spans="3:11" x14ac:dyDescent="0.25">
      <c r="C9" s="37" t="s">
        <v>1480</v>
      </c>
      <c r="D9" s="38">
        <v>495</v>
      </c>
      <c r="E9" s="39">
        <f t="shared" si="0"/>
        <v>1980</v>
      </c>
      <c r="F9" s="40">
        <v>33</v>
      </c>
      <c r="G9" s="41">
        <v>450</v>
      </c>
      <c r="H9" s="42">
        <f t="shared" si="1"/>
        <v>1800</v>
      </c>
      <c r="I9" s="43">
        <v>30</v>
      </c>
      <c r="J9" s="44">
        <v>2395</v>
      </c>
      <c r="K9" s="45"/>
    </row>
    <row r="10" spans="3:11" x14ac:dyDescent="0.25">
      <c r="C10" s="46" t="s">
        <v>1481</v>
      </c>
      <c r="D10" s="47">
        <v>660</v>
      </c>
      <c r="E10" s="48">
        <f t="shared" si="0"/>
        <v>2640</v>
      </c>
      <c r="F10" s="49">
        <v>44</v>
      </c>
      <c r="G10" s="50">
        <v>600</v>
      </c>
      <c r="H10" s="51">
        <f t="shared" si="1"/>
        <v>2400</v>
      </c>
      <c r="I10" s="52">
        <v>40</v>
      </c>
      <c r="J10" s="53">
        <v>9310</v>
      </c>
      <c r="K10" s="54"/>
    </row>
    <row r="11" spans="3:11" x14ac:dyDescent="0.25">
      <c r="C11" s="37" t="s">
        <v>1482</v>
      </c>
      <c r="D11" s="38">
        <v>825</v>
      </c>
      <c r="E11" s="39">
        <f t="shared" si="0"/>
        <v>3300</v>
      </c>
      <c r="F11" s="40">
        <v>55</v>
      </c>
      <c r="G11" s="41">
        <v>750</v>
      </c>
      <c r="H11" s="42">
        <f t="shared" si="1"/>
        <v>3000</v>
      </c>
      <c r="I11" s="43">
        <v>50</v>
      </c>
      <c r="J11" s="44">
        <v>81465</v>
      </c>
      <c r="K11" s="45"/>
    </row>
    <row r="12" spans="3:11" x14ac:dyDescent="0.25">
      <c r="C12" s="28" t="s">
        <v>1483</v>
      </c>
      <c r="D12" s="29">
        <v>5361</v>
      </c>
      <c r="E12" s="30">
        <f t="shared" si="0"/>
        <v>21444</v>
      </c>
      <c r="F12" s="31">
        <v>356</v>
      </c>
      <c r="G12" s="32">
        <v>4875</v>
      </c>
      <c r="H12" s="33">
        <f t="shared" si="1"/>
        <v>19500</v>
      </c>
      <c r="I12" s="34">
        <v>325</v>
      </c>
      <c r="J12" s="35"/>
      <c r="K12" s="36"/>
    </row>
    <row r="13" spans="3:11" x14ac:dyDescent="0.25">
      <c r="C13" s="37" t="s">
        <v>1484</v>
      </c>
      <c r="D13" s="38">
        <v>165</v>
      </c>
      <c r="E13" s="39">
        <f t="shared" si="0"/>
        <v>660</v>
      </c>
      <c r="F13" s="40">
        <v>11</v>
      </c>
      <c r="G13" s="41">
        <v>150</v>
      </c>
      <c r="H13" s="42">
        <f t="shared" si="1"/>
        <v>600</v>
      </c>
      <c r="I13" s="43">
        <v>10</v>
      </c>
      <c r="J13" s="44">
        <v>665</v>
      </c>
      <c r="K13" s="45"/>
    </row>
    <row r="14" spans="3:11" x14ac:dyDescent="0.25">
      <c r="C14" s="46" t="s">
        <v>1485</v>
      </c>
      <c r="D14" s="47">
        <v>247</v>
      </c>
      <c r="E14" s="48">
        <f t="shared" si="0"/>
        <v>988</v>
      </c>
      <c r="F14" s="49">
        <v>16</v>
      </c>
      <c r="G14" s="50">
        <v>225</v>
      </c>
      <c r="H14" s="51">
        <f t="shared" si="1"/>
        <v>900</v>
      </c>
      <c r="I14" s="52">
        <v>15</v>
      </c>
      <c r="J14" s="53">
        <f>J13*4-J13</f>
        <v>1995</v>
      </c>
      <c r="K14" s="54"/>
    </row>
    <row r="15" spans="3:11" x14ac:dyDescent="0.25">
      <c r="C15" s="37" t="s">
        <v>1486</v>
      </c>
      <c r="D15" s="38">
        <v>495</v>
      </c>
      <c r="E15" s="39">
        <f t="shared" si="0"/>
        <v>1980</v>
      </c>
      <c r="F15" s="40">
        <v>33</v>
      </c>
      <c r="G15" s="41">
        <v>450</v>
      </c>
      <c r="H15" s="42">
        <f t="shared" si="1"/>
        <v>1800</v>
      </c>
      <c r="I15" s="43">
        <v>30</v>
      </c>
      <c r="J15" s="44">
        <f>695*4</f>
        <v>2780</v>
      </c>
      <c r="K15" s="45"/>
    </row>
    <row r="16" spans="3:11" x14ac:dyDescent="0.25">
      <c r="C16" s="46" t="s">
        <v>1487</v>
      </c>
      <c r="D16" s="47">
        <v>330</v>
      </c>
      <c r="E16" s="48">
        <f t="shared" si="0"/>
        <v>1320</v>
      </c>
      <c r="F16" s="49">
        <v>22</v>
      </c>
      <c r="G16" s="50">
        <v>300</v>
      </c>
      <c r="H16" s="51">
        <f t="shared" si="1"/>
        <v>1200</v>
      </c>
      <c r="I16" s="52">
        <v>20</v>
      </c>
      <c r="J16" s="53">
        <v>1165</v>
      </c>
      <c r="K16" s="54"/>
    </row>
    <row r="17" spans="3:11" x14ac:dyDescent="0.25">
      <c r="C17" s="37" t="s">
        <v>1488</v>
      </c>
      <c r="D17" s="38">
        <v>742</v>
      </c>
      <c r="E17" s="39">
        <f t="shared" si="0"/>
        <v>2968</v>
      </c>
      <c r="F17" s="40">
        <v>49</v>
      </c>
      <c r="G17" s="41">
        <v>675</v>
      </c>
      <c r="H17" s="42">
        <f t="shared" si="1"/>
        <v>2700</v>
      </c>
      <c r="I17" s="43">
        <v>45</v>
      </c>
      <c r="J17" s="44">
        <f>J16*3+1945*4</f>
        <v>11275</v>
      </c>
      <c r="K17" s="45"/>
    </row>
    <row r="18" spans="3:11" x14ac:dyDescent="0.25">
      <c r="C18" s="46" t="s">
        <v>1489</v>
      </c>
      <c r="D18" s="47">
        <v>495</v>
      </c>
      <c r="E18" s="48">
        <f t="shared" si="0"/>
        <v>1980</v>
      </c>
      <c r="F18" s="49">
        <v>33</v>
      </c>
      <c r="G18" s="50">
        <v>450</v>
      </c>
      <c r="H18" s="51">
        <f t="shared" si="1"/>
        <v>1800</v>
      </c>
      <c r="I18" s="52">
        <v>30</v>
      </c>
      <c r="J18" s="53">
        <v>8675</v>
      </c>
      <c r="K18" s="54"/>
    </row>
    <row r="19" spans="3:11" x14ac:dyDescent="0.25">
      <c r="C19" s="37" t="s">
        <v>1490</v>
      </c>
      <c r="D19" s="38">
        <v>990</v>
      </c>
      <c r="E19" s="39">
        <f t="shared" si="0"/>
        <v>3960</v>
      </c>
      <c r="F19" s="40">
        <v>66</v>
      </c>
      <c r="G19" s="41">
        <v>900</v>
      </c>
      <c r="H19" s="42">
        <f t="shared" si="1"/>
        <v>3600</v>
      </c>
      <c r="I19" s="43">
        <v>60</v>
      </c>
      <c r="J19" s="44"/>
      <c r="K19" s="45"/>
    </row>
    <row r="20" spans="3:11" x14ac:dyDescent="0.25">
      <c r="C20" s="46" t="s">
        <v>1491</v>
      </c>
      <c r="D20" s="47">
        <v>660</v>
      </c>
      <c r="E20" s="48">
        <f t="shared" si="0"/>
        <v>2640</v>
      </c>
      <c r="F20" s="49">
        <v>44</v>
      </c>
      <c r="G20" s="50">
        <v>600</v>
      </c>
      <c r="H20" s="51">
        <f t="shared" si="1"/>
        <v>2400</v>
      </c>
      <c r="I20" s="52">
        <v>40</v>
      </c>
      <c r="J20" s="53"/>
      <c r="K20" s="54"/>
    </row>
    <row r="21" spans="3:11" x14ac:dyDescent="0.25">
      <c r="C21" s="37" t="s">
        <v>1492</v>
      </c>
      <c r="D21" s="38">
        <v>1237</v>
      </c>
      <c r="E21" s="39">
        <f t="shared" si="0"/>
        <v>4948</v>
      </c>
      <c r="F21" s="40">
        <v>82</v>
      </c>
      <c r="G21" s="41">
        <v>1125</v>
      </c>
      <c r="H21" s="42">
        <f t="shared" si="1"/>
        <v>4500</v>
      </c>
      <c r="I21" s="43">
        <v>75</v>
      </c>
      <c r="J21" s="44"/>
      <c r="K21" s="45"/>
    </row>
    <row r="22" spans="3:11" x14ac:dyDescent="0.25">
      <c r="C22" s="28" t="s">
        <v>1493</v>
      </c>
      <c r="D22" s="29">
        <v>5361</v>
      </c>
      <c r="E22" s="30">
        <f t="shared" si="0"/>
        <v>21444</v>
      </c>
      <c r="F22" s="31">
        <v>356</v>
      </c>
      <c r="G22" s="32">
        <v>4875</v>
      </c>
      <c r="H22" s="33">
        <f t="shared" si="1"/>
        <v>19500</v>
      </c>
      <c r="I22" s="34">
        <v>325</v>
      </c>
      <c r="J22" s="35"/>
      <c r="K22" s="36"/>
    </row>
    <row r="23" spans="3:11" x14ac:dyDescent="0.25">
      <c r="C23" s="37" t="s">
        <v>1494</v>
      </c>
      <c r="D23" s="38">
        <v>165</v>
      </c>
      <c r="E23" s="39">
        <f t="shared" si="0"/>
        <v>660</v>
      </c>
      <c r="F23" s="40">
        <v>11</v>
      </c>
      <c r="G23" s="41">
        <v>150</v>
      </c>
      <c r="H23" s="42">
        <f t="shared" si="1"/>
        <v>600</v>
      </c>
      <c r="I23" s="43">
        <v>10</v>
      </c>
      <c r="J23" s="44">
        <v>670</v>
      </c>
      <c r="K23" s="45"/>
    </row>
    <row r="24" spans="3:11" x14ac:dyDescent="0.25">
      <c r="C24" s="46" t="s">
        <v>1495</v>
      </c>
      <c r="D24" s="47">
        <v>247</v>
      </c>
      <c r="E24" s="48">
        <f t="shared" si="0"/>
        <v>988</v>
      </c>
      <c r="F24" s="49">
        <v>16</v>
      </c>
      <c r="G24" s="50">
        <v>225</v>
      </c>
      <c r="H24" s="51">
        <f t="shared" si="1"/>
        <v>900</v>
      </c>
      <c r="I24" s="52">
        <v>15</v>
      </c>
      <c r="J24" s="53">
        <f>J23*4-J23</f>
        <v>2010</v>
      </c>
      <c r="K24" s="54"/>
    </row>
    <row r="25" spans="3:11" x14ac:dyDescent="0.25">
      <c r="C25" s="37" t="s">
        <v>1496</v>
      </c>
      <c r="D25" s="38">
        <v>495</v>
      </c>
      <c r="E25" s="39">
        <f t="shared" si="0"/>
        <v>1980</v>
      </c>
      <c r="F25" s="40">
        <v>33</v>
      </c>
      <c r="G25" s="41">
        <v>450</v>
      </c>
      <c r="H25" s="42">
        <f t="shared" si="1"/>
        <v>1800</v>
      </c>
      <c r="I25" s="43">
        <v>30</v>
      </c>
      <c r="J25" s="44">
        <f>700*4</f>
        <v>2800</v>
      </c>
      <c r="K25" s="45"/>
    </row>
    <row r="26" spans="3:11" x14ac:dyDescent="0.25">
      <c r="C26" s="46" t="s">
        <v>1497</v>
      </c>
      <c r="D26" s="47">
        <v>330</v>
      </c>
      <c r="E26" s="48">
        <f t="shared" si="0"/>
        <v>1320</v>
      </c>
      <c r="F26" s="49">
        <v>22</v>
      </c>
      <c r="G26" s="50">
        <v>300</v>
      </c>
      <c r="H26" s="51">
        <f t="shared" si="1"/>
        <v>1200</v>
      </c>
      <c r="I26" s="52">
        <v>20</v>
      </c>
      <c r="J26" s="53">
        <v>1170</v>
      </c>
      <c r="K26" s="54"/>
    </row>
    <row r="27" spans="3:11" x14ac:dyDescent="0.25">
      <c r="C27" s="37" t="s">
        <v>1498</v>
      </c>
      <c r="D27" s="38">
        <v>742</v>
      </c>
      <c r="E27" s="39">
        <f t="shared" si="0"/>
        <v>2968</v>
      </c>
      <c r="F27" s="40">
        <v>49</v>
      </c>
      <c r="G27" s="41">
        <v>675</v>
      </c>
      <c r="H27" s="42">
        <f t="shared" si="1"/>
        <v>2700</v>
      </c>
      <c r="I27" s="43">
        <v>45</v>
      </c>
      <c r="J27" s="44">
        <f>J26*3+1940*4</f>
        <v>11270</v>
      </c>
      <c r="K27" s="45"/>
    </row>
    <row r="28" spans="3:11" x14ac:dyDescent="0.25">
      <c r="C28" s="46" t="s">
        <v>1499</v>
      </c>
      <c r="D28" s="47">
        <v>495</v>
      </c>
      <c r="E28" s="48">
        <f t="shared" si="0"/>
        <v>1980</v>
      </c>
      <c r="F28" s="49">
        <v>33</v>
      </c>
      <c r="G28" s="50">
        <v>450</v>
      </c>
      <c r="H28" s="51">
        <f t="shared" si="1"/>
        <v>1800</v>
      </c>
      <c r="I28" s="52">
        <v>30</v>
      </c>
      <c r="J28" s="53">
        <v>8675</v>
      </c>
      <c r="K28" s="54"/>
    </row>
    <row r="29" spans="3:11" x14ac:dyDescent="0.25">
      <c r="C29" s="37" t="s">
        <v>1500</v>
      </c>
      <c r="D29" s="38">
        <v>990</v>
      </c>
      <c r="E29" s="39">
        <f t="shared" si="0"/>
        <v>3960</v>
      </c>
      <c r="F29" s="40">
        <v>66</v>
      </c>
      <c r="G29" s="41">
        <v>900</v>
      </c>
      <c r="H29" s="42">
        <f t="shared" si="1"/>
        <v>3600</v>
      </c>
      <c r="I29" s="43">
        <v>60</v>
      </c>
      <c r="J29" s="44"/>
      <c r="K29" s="45"/>
    </row>
    <row r="30" spans="3:11" x14ac:dyDescent="0.25">
      <c r="C30" s="46" t="s">
        <v>1501</v>
      </c>
      <c r="D30" s="47">
        <v>660</v>
      </c>
      <c r="E30" s="48">
        <f t="shared" si="0"/>
        <v>2640</v>
      </c>
      <c r="F30" s="49">
        <v>44</v>
      </c>
      <c r="G30" s="50">
        <v>600</v>
      </c>
      <c r="H30" s="51">
        <f t="shared" si="1"/>
        <v>2400</v>
      </c>
      <c r="I30" s="52">
        <v>40</v>
      </c>
      <c r="J30" s="53"/>
      <c r="K30" s="54"/>
    </row>
    <row r="31" spans="3:11" x14ac:dyDescent="0.25">
      <c r="C31" s="37" t="s">
        <v>1502</v>
      </c>
      <c r="D31" s="38">
        <v>1237</v>
      </c>
      <c r="E31" s="39">
        <f t="shared" si="0"/>
        <v>4948</v>
      </c>
      <c r="F31" s="40">
        <v>82</v>
      </c>
      <c r="G31" s="41">
        <v>1125</v>
      </c>
      <c r="H31" s="42">
        <f t="shared" si="1"/>
        <v>4500</v>
      </c>
      <c r="I31" s="43">
        <v>75</v>
      </c>
      <c r="J31" s="44"/>
      <c r="K31" s="45"/>
    </row>
    <row r="32" spans="3:11" x14ac:dyDescent="0.25">
      <c r="C32" s="28" t="s">
        <v>1503</v>
      </c>
      <c r="D32" s="29">
        <v>5361</v>
      </c>
      <c r="E32" s="30">
        <f t="shared" si="0"/>
        <v>21444</v>
      </c>
      <c r="F32" s="31">
        <v>356</v>
      </c>
      <c r="G32" s="32">
        <v>4875</v>
      </c>
      <c r="H32" s="33">
        <f t="shared" si="1"/>
        <v>19500</v>
      </c>
      <c r="I32" s="34">
        <v>325</v>
      </c>
      <c r="J32" s="35"/>
      <c r="K32" s="36"/>
    </row>
    <row r="33" spans="3:11" x14ac:dyDescent="0.25">
      <c r="C33" s="37" t="s">
        <v>1504</v>
      </c>
      <c r="D33" s="38">
        <v>165</v>
      </c>
      <c r="E33" s="39">
        <f t="shared" si="0"/>
        <v>660</v>
      </c>
      <c r="F33" s="40">
        <v>11</v>
      </c>
      <c r="G33" s="41">
        <v>150</v>
      </c>
      <c r="H33" s="42">
        <f t="shared" si="1"/>
        <v>600</v>
      </c>
      <c r="I33" s="43">
        <v>10</v>
      </c>
      <c r="J33" s="44">
        <v>720</v>
      </c>
      <c r="K33" s="45"/>
    </row>
    <row r="34" spans="3:11" x14ac:dyDescent="0.25">
      <c r="C34" s="46" t="s">
        <v>1505</v>
      </c>
      <c r="D34" s="47">
        <v>247</v>
      </c>
      <c r="E34" s="48">
        <f t="shared" si="0"/>
        <v>988</v>
      </c>
      <c r="F34" s="49">
        <v>16</v>
      </c>
      <c r="G34" s="50">
        <v>225</v>
      </c>
      <c r="H34" s="51">
        <f t="shared" si="1"/>
        <v>900</v>
      </c>
      <c r="I34" s="52">
        <v>15</v>
      </c>
      <c r="J34" s="53">
        <f>J33*4-J33</f>
        <v>2160</v>
      </c>
      <c r="K34" s="54"/>
    </row>
    <row r="35" spans="3:11" x14ac:dyDescent="0.25">
      <c r="C35" s="37" t="s">
        <v>1506</v>
      </c>
      <c r="D35" s="38">
        <v>495</v>
      </c>
      <c r="E35" s="39">
        <f t="shared" si="0"/>
        <v>1980</v>
      </c>
      <c r="F35" s="40">
        <v>33</v>
      </c>
      <c r="G35" s="41">
        <v>450</v>
      </c>
      <c r="H35" s="42">
        <f t="shared" si="1"/>
        <v>1800</v>
      </c>
      <c r="I35" s="43">
        <v>30</v>
      </c>
      <c r="J35" s="44">
        <f>755*4</f>
        <v>3020</v>
      </c>
      <c r="K35" s="45"/>
    </row>
    <row r="36" spans="3:11" x14ac:dyDescent="0.25">
      <c r="C36" s="46" t="s">
        <v>1507</v>
      </c>
      <c r="D36" s="47">
        <v>330</v>
      </c>
      <c r="E36" s="48">
        <f t="shared" si="0"/>
        <v>1320</v>
      </c>
      <c r="F36" s="49">
        <v>22</v>
      </c>
      <c r="G36" s="50">
        <v>300</v>
      </c>
      <c r="H36" s="51">
        <f t="shared" si="1"/>
        <v>1200</v>
      </c>
      <c r="I36" s="52">
        <v>20</v>
      </c>
      <c r="J36" s="53">
        <v>1260</v>
      </c>
      <c r="K36" s="54"/>
    </row>
    <row r="37" spans="3:11" x14ac:dyDescent="0.25">
      <c r="C37" s="37" t="s">
        <v>1508</v>
      </c>
      <c r="D37" s="38">
        <v>742</v>
      </c>
      <c r="E37" s="39">
        <f t="shared" si="0"/>
        <v>2968</v>
      </c>
      <c r="F37" s="40">
        <v>49</v>
      </c>
      <c r="G37" s="41">
        <v>675</v>
      </c>
      <c r="H37" s="42">
        <f t="shared" si="1"/>
        <v>2700</v>
      </c>
      <c r="I37" s="43">
        <v>45</v>
      </c>
      <c r="J37" s="44">
        <f>J36*3+2100*4</f>
        <v>12180</v>
      </c>
      <c r="K37" s="45"/>
    </row>
    <row r="38" spans="3:11" x14ac:dyDescent="0.25">
      <c r="C38" s="46" t="s">
        <v>1509</v>
      </c>
      <c r="D38" s="47">
        <v>495</v>
      </c>
      <c r="E38" s="48">
        <f t="shared" ref="E38:E69" si="2">D38*4</f>
        <v>1980</v>
      </c>
      <c r="F38" s="49">
        <v>33</v>
      </c>
      <c r="G38" s="50">
        <v>450</v>
      </c>
      <c r="H38" s="51">
        <f t="shared" ref="H38:H69" si="3">G38*4</f>
        <v>1800</v>
      </c>
      <c r="I38" s="52">
        <v>30</v>
      </c>
      <c r="J38" s="53">
        <v>9365</v>
      </c>
      <c r="K38" s="54"/>
    </row>
    <row r="39" spans="3:11" x14ac:dyDescent="0.25">
      <c r="C39" s="37" t="s">
        <v>1510</v>
      </c>
      <c r="D39" s="38">
        <v>990</v>
      </c>
      <c r="E39" s="39">
        <f t="shared" si="2"/>
        <v>3960</v>
      </c>
      <c r="F39" s="40">
        <v>66</v>
      </c>
      <c r="G39" s="41">
        <v>900</v>
      </c>
      <c r="H39" s="42">
        <f t="shared" si="3"/>
        <v>3600</v>
      </c>
      <c r="I39" s="43">
        <v>60</v>
      </c>
      <c r="J39" s="44"/>
      <c r="K39" s="45"/>
    </row>
    <row r="40" spans="3:11" x14ac:dyDescent="0.25">
      <c r="C40" s="46" t="s">
        <v>1511</v>
      </c>
      <c r="D40" s="47">
        <v>660</v>
      </c>
      <c r="E40" s="48">
        <f t="shared" si="2"/>
        <v>2640</v>
      </c>
      <c r="F40" s="49">
        <v>44</v>
      </c>
      <c r="G40" s="50">
        <v>600</v>
      </c>
      <c r="H40" s="51">
        <f t="shared" si="3"/>
        <v>2400</v>
      </c>
      <c r="I40" s="52">
        <v>40</v>
      </c>
      <c r="J40" s="53"/>
      <c r="K40" s="54"/>
    </row>
    <row r="41" spans="3:11" x14ac:dyDescent="0.25">
      <c r="C41" s="37" t="s">
        <v>1512</v>
      </c>
      <c r="D41" s="38">
        <v>1237</v>
      </c>
      <c r="E41" s="39">
        <f t="shared" si="2"/>
        <v>4948</v>
      </c>
      <c r="F41" s="40">
        <v>82</v>
      </c>
      <c r="G41" s="41">
        <v>1125</v>
      </c>
      <c r="H41" s="42">
        <f t="shared" si="3"/>
        <v>4500</v>
      </c>
      <c r="I41" s="43">
        <v>75</v>
      </c>
      <c r="J41" s="44"/>
      <c r="K41" s="45"/>
    </row>
    <row r="42" spans="3:11" x14ac:dyDescent="0.25">
      <c r="C42" s="28" t="s">
        <v>1513</v>
      </c>
      <c r="D42" s="29">
        <v>5361</v>
      </c>
      <c r="E42" s="30">
        <f t="shared" si="2"/>
        <v>21444</v>
      </c>
      <c r="F42" s="31">
        <v>356</v>
      </c>
      <c r="G42" s="32">
        <v>4875</v>
      </c>
      <c r="H42" s="33">
        <f t="shared" si="3"/>
        <v>19500</v>
      </c>
      <c r="I42" s="34">
        <v>325</v>
      </c>
      <c r="J42" s="35"/>
      <c r="K42" s="36"/>
    </row>
    <row r="43" spans="3:11" x14ac:dyDescent="0.25">
      <c r="C43" s="37" t="s">
        <v>1514</v>
      </c>
      <c r="D43" s="38">
        <v>165</v>
      </c>
      <c r="E43" s="39">
        <f t="shared" si="2"/>
        <v>660</v>
      </c>
      <c r="F43" s="40">
        <v>11</v>
      </c>
      <c r="G43" s="41">
        <v>150</v>
      </c>
      <c r="H43" s="42">
        <f t="shared" si="3"/>
        <v>600</v>
      </c>
      <c r="I43" s="43">
        <v>10</v>
      </c>
      <c r="J43" s="44">
        <v>665</v>
      </c>
      <c r="K43" s="45"/>
    </row>
    <row r="44" spans="3:11" x14ac:dyDescent="0.25">
      <c r="C44" s="46" t="s">
        <v>1515</v>
      </c>
      <c r="D44" s="47">
        <v>247</v>
      </c>
      <c r="E44" s="48">
        <f t="shared" si="2"/>
        <v>988</v>
      </c>
      <c r="F44" s="49">
        <v>16</v>
      </c>
      <c r="G44" s="50">
        <v>225</v>
      </c>
      <c r="H44" s="51">
        <f t="shared" si="3"/>
        <v>900</v>
      </c>
      <c r="I44" s="52">
        <v>15</v>
      </c>
      <c r="J44" s="53">
        <f>J43*4-J43</f>
        <v>1995</v>
      </c>
      <c r="K44" s="54"/>
    </row>
    <row r="45" spans="3:11" x14ac:dyDescent="0.25">
      <c r="C45" s="37" t="s">
        <v>1516</v>
      </c>
      <c r="D45" s="38">
        <v>495</v>
      </c>
      <c r="E45" s="39">
        <f t="shared" si="2"/>
        <v>1980</v>
      </c>
      <c r="F45" s="40">
        <v>33</v>
      </c>
      <c r="G45" s="41">
        <v>450</v>
      </c>
      <c r="H45" s="42">
        <f t="shared" si="3"/>
        <v>1800</v>
      </c>
      <c r="I45" s="43">
        <v>30</v>
      </c>
      <c r="J45" s="44">
        <f>695*4</f>
        <v>2780</v>
      </c>
      <c r="K45" s="45"/>
    </row>
    <row r="46" spans="3:11" x14ac:dyDescent="0.25">
      <c r="C46" s="46" t="s">
        <v>1517</v>
      </c>
      <c r="D46" s="47">
        <v>330</v>
      </c>
      <c r="E46" s="48">
        <f t="shared" si="2"/>
        <v>1320</v>
      </c>
      <c r="F46" s="49">
        <v>22</v>
      </c>
      <c r="G46" s="50">
        <v>300</v>
      </c>
      <c r="H46" s="51">
        <f t="shared" si="3"/>
        <v>1200</v>
      </c>
      <c r="I46" s="52">
        <v>20</v>
      </c>
      <c r="J46" s="53">
        <v>1165</v>
      </c>
      <c r="K46" s="54"/>
    </row>
    <row r="47" spans="3:11" x14ac:dyDescent="0.25">
      <c r="C47" s="37" t="s">
        <v>1518</v>
      </c>
      <c r="D47" s="38">
        <v>742</v>
      </c>
      <c r="E47" s="39">
        <f t="shared" si="2"/>
        <v>2968</v>
      </c>
      <c r="F47" s="40">
        <v>49</v>
      </c>
      <c r="G47" s="41">
        <v>675</v>
      </c>
      <c r="H47" s="42">
        <f t="shared" si="3"/>
        <v>2700</v>
      </c>
      <c r="I47" s="43">
        <v>45</v>
      </c>
      <c r="J47" s="44">
        <f>J46*3+1945*4</f>
        <v>11275</v>
      </c>
      <c r="K47" s="45"/>
    </row>
    <row r="48" spans="3:11" x14ac:dyDescent="0.25">
      <c r="C48" s="46" t="s">
        <v>1519</v>
      </c>
      <c r="D48" s="47">
        <v>495</v>
      </c>
      <c r="E48" s="48">
        <f t="shared" si="2"/>
        <v>1980</v>
      </c>
      <c r="F48" s="49">
        <v>33</v>
      </c>
      <c r="G48" s="50">
        <v>450</v>
      </c>
      <c r="H48" s="51">
        <f t="shared" si="3"/>
        <v>1800</v>
      </c>
      <c r="I48" s="52">
        <v>30</v>
      </c>
      <c r="J48" s="53">
        <v>8675</v>
      </c>
      <c r="K48" s="54"/>
    </row>
    <row r="49" spans="3:11" x14ac:dyDescent="0.25">
      <c r="C49" s="37" t="s">
        <v>1520</v>
      </c>
      <c r="D49" s="38">
        <v>990</v>
      </c>
      <c r="E49" s="39">
        <f t="shared" si="2"/>
        <v>3960</v>
      </c>
      <c r="F49" s="40">
        <v>66</v>
      </c>
      <c r="G49" s="41">
        <v>900</v>
      </c>
      <c r="H49" s="42">
        <f t="shared" si="3"/>
        <v>3600</v>
      </c>
      <c r="I49" s="43">
        <v>60</v>
      </c>
      <c r="J49" s="44"/>
      <c r="K49" s="45"/>
    </row>
    <row r="50" spans="3:11" x14ac:dyDescent="0.25">
      <c r="C50" s="46" t="s">
        <v>1521</v>
      </c>
      <c r="D50" s="47">
        <v>660</v>
      </c>
      <c r="E50" s="48">
        <f t="shared" si="2"/>
        <v>2640</v>
      </c>
      <c r="F50" s="49">
        <v>44</v>
      </c>
      <c r="G50" s="50">
        <v>600</v>
      </c>
      <c r="H50" s="51">
        <f t="shared" si="3"/>
        <v>2400</v>
      </c>
      <c r="I50" s="52">
        <v>40</v>
      </c>
      <c r="J50" s="53"/>
      <c r="K50" s="54"/>
    </row>
    <row r="51" spans="3:11" x14ac:dyDescent="0.25">
      <c r="C51" s="37" t="s">
        <v>1522</v>
      </c>
      <c r="D51" s="38">
        <v>1237</v>
      </c>
      <c r="E51" s="39">
        <f t="shared" si="2"/>
        <v>4948</v>
      </c>
      <c r="F51" s="40">
        <v>82</v>
      </c>
      <c r="G51" s="41">
        <v>1125</v>
      </c>
      <c r="H51" s="42">
        <f t="shared" si="3"/>
        <v>4500</v>
      </c>
      <c r="I51" s="43">
        <v>75</v>
      </c>
      <c r="J51" s="44"/>
      <c r="K51" s="45"/>
    </row>
    <row r="52" spans="3:11" x14ac:dyDescent="0.25">
      <c r="C52" s="28" t="s">
        <v>1523</v>
      </c>
      <c r="D52" s="29">
        <v>14684</v>
      </c>
      <c r="E52" s="30">
        <f t="shared" si="2"/>
        <v>58736</v>
      </c>
      <c r="F52" s="31">
        <v>978</v>
      </c>
      <c r="G52" s="32">
        <v>13350</v>
      </c>
      <c r="H52" s="33">
        <f t="shared" si="3"/>
        <v>53400</v>
      </c>
      <c r="I52" s="34">
        <v>890</v>
      </c>
      <c r="J52" s="35"/>
      <c r="K52" s="36"/>
    </row>
    <row r="53" spans="3:11" x14ac:dyDescent="0.25">
      <c r="C53" s="55" t="s">
        <v>1524</v>
      </c>
      <c r="D53" s="56">
        <v>824</v>
      </c>
      <c r="E53" s="57">
        <f t="shared" si="2"/>
        <v>3296</v>
      </c>
      <c r="F53" s="58">
        <v>54</v>
      </c>
      <c r="G53" s="59">
        <v>750</v>
      </c>
      <c r="H53" s="60">
        <f t="shared" si="3"/>
        <v>3000</v>
      </c>
      <c r="I53" s="61">
        <v>50</v>
      </c>
      <c r="J53" s="62"/>
      <c r="K53" s="63"/>
    </row>
    <row r="54" spans="3:11" x14ac:dyDescent="0.25">
      <c r="C54" s="37" t="s">
        <v>1525</v>
      </c>
      <c r="D54" s="38">
        <v>82</v>
      </c>
      <c r="E54" s="39">
        <f t="shared" si="2"/>
        <v>328</v>
      </c>
      <c r="F54" s="40">
        <v>5</v>
      </c>
      <c r="G54" s="41">
        <v>75</v>
      </c>
      <c r="H54" s="42">
        <f t="shared" si="3"/>
        <v>300</v>
      </c>
      <c r="I54" s="43">
        <v>5</v>
      </c>
      <c r="J54" s="44"/>
      <c r="K54" s="45"/>
    </row>
    <row r="55" spans="3:11" x14ac:dyDescent="0.25">
      <c r="C55" s="46" t="s">
        <v>1526</v>
      </c>
      <c r="D55" s="47">
        <v>165</v>
      </c>
      <c r="E55" s="48">
        <f t="shared" si="2"/>
        <v>660</v>
      </c>
      <c r="F55" s="49">
        <v>11</v>
      </c>
      <c r="G55" s="50">
        <v>150</v>
      </c>
      <c r="H55" s="51">
        <f t="shared" si="3"/>
        <v>600</v>
      </c>
      <c r="I55" s="52">
        <v>10</v>
      </c>
      <c r="J55" s="53"/>
      <c r="K55" s="54"/>
    </row>
    <row r="56" spans="3:11" x14ac:dyDescent="0.25">
      <c r="C56" s="37" t="s">
        <v>1527</v>
      </c>
      <c r="D56" s="38">
        <v>247</v>
      </c>
      <c r="E56" s="39">
        <f t="shared" si="2"/>
        <v>988</v>
      </c>
      <c r="F56" s="40">
        <v>16</v>
      </c>
      <c r="G56" s="41">
        <v>225</v>
      </c>
      <c r="H56" s="42">
        <f t="shared" si="3"/>
        <v>900</v>
      </c>
      <c r="I56" s="43">
        <v>15</v>
      </c>
      <c r="J56" s="44"/>
      <c r="K56" s="45"/>
    </row>
    <row r="57" spans="3:11" x14ac:dyDescent="0.25">
      <c r="C57" s="46" t="s">
        <v>1528</v>
      </c>
      <c r="D57" s="47">
        <v>330</v>
      </c>
      <c r="E57" s="48">
        <f t="shared" si="2"/>
        <v>1320</v>
      </c>
      <c r="F57" s="49">
        <v>22</v>
      </c>
      <c r="G57" s="50">
        <v>300</v>
      </c>
      <c r="H57" s="51">
        <f t="shared" si="3"/>
        <v>1200</v>
      </c>
      <c r="I57" s="52">
        <v>20</v>
      </c>
      <c r="J57" s="53"/>
      <c r="K57" s="54"/>
    </row>
    <row r="58" spans="3:11" x14ac:dyDescent="0.25">
      <c r="C58" s="55" t="s">
        <v>1529</v>
      </c>
      <c r="D58" s="56">
        <v>13860</v>
      </c>
      <c r="E58" s="57">
        <f t="shared" si="2"/>
        <v>55440</v>
      </c>
      <c r="F58" s="58">
        <v>924</v>
      </c>
      <c r="G58" s="59">
        <v>12600</v>
      </c>
      <c r="H58" s="60">
        <f t="shared" si="3"/>
        <v>50400</v>
      </c>
      <c r="I58" s="61">
        <v>840</v>
      </c>
      <c r="J58" s="62"/>
      <c r="K58" s="63"/>
    </row>
    <row r="59" spans="3:11" x14ac:dyDescent="0.25">
      <c r="C59" s="46" t="s">
        <v>1530</v>
      </c>
      <c r="D59" s="47">
        <v>660</v>
      </c>
      <c r="E59" s="48">
        <f t="shared" si="2"/>
        <v>2640</v>
      </c>
      <c r="F59" s="49">
        <v>44</v>
      </c>
      <c r="G59" s="50">
        <v>600</v>
      </c>
      <c r="H59" s="51">
        <f t="shared" si="3"/>
        <v>2400</v>
      </c>
      <c r="I59" s="52">
        <v>40</v>
      </c>
      <c r="J59" s="53"/>
      <c r="K59" s="54"/>
    </row>
    <row r="60" spans="3:11" x14ac:dyDescent="0.25">
      <c r="C60" s="37" t="s">
        <v>1531</v>
      </c>
      <c r="D60" s="38">
        <v>1320</v>
      </c>
      <c r="E60" s="39">
        <f t="shared" si="2"/>
        <v>5280</v>
      </c>
      <c r="F60" s="40">
        <v>88</v>
      </c>
      <c r="G60" s="41">
        <v>1200</v>
      </c>
      <c r="H60" s="42">
        <f t="shared" si="3"/>
        <v>4800</v>
      </c>
      <c r="I60" s="43">
        <v>80</v>
      </c>
      <c r="J60" s="44"/>
      <c r="K60" s="45"/>
    </row>
    <row r="61" spans="3:11" x14ac:dyDescent="0.25">
      <c r="C61" s="46" t="s">
        <v>1532</v>
      </c>
      <c r="D61" s="47">
        <v>1980</v>
      </c>
      <c r="E61" s="48">
        <f t="shared" si="2"/>
        <v>7920</v>
      </c>
      <c r="F61" s="49">
        <v>132</v>
      </c>
      <c r="G61" s="50">
        <v>1800</v>
      </c>
      <c r="H61" s="51">
        <f t="shared" si="3"/>
        <v>7200</v>
      </c>
      <c r="I61" s="52">
        <v>120</v>
      </c>
      <c r="J61" s="53"/>
      <c r="K61" s="54"/>
    </row>
    <row r="62" spans="3:11" x14ac:dyDescent="0.25">
      <c r="C62" s="37" t="s">
        <v>1533</v>
      </c>
      <c r="D62" s="38">
        <v>2640</v>
      </c>
      <c r="E62" s="39">
        <f t="shared" si="2"/>
        <v>10560</v>
      </c>
      <c r="F62" s="40">
        <v>176</v>
      </c>
      <c r="G62" s="41">
        <v>2400</v>
      </c>
      <c r="H62" s="42">
        <f t="shared" si="3"/>
        <v>9600</v>
      </c>
      <c r="I62" s="43">
        <v>160</v>
      </c>
      <c r="J62" s="44"/>
      <c r="K62" s="45"/>
    </row>
    <row r="63" spans="3:11" x14ac:dyDescent="0.25">
      <c r="C63" s="46" t="s">
        <v>1534</v>
      </c>
      <c r="D63" s="47">
        <v>3300</v>
      </c>
      <c r="E63" s="48">
        <f t="shared" si="2"/>
        <v>13200</v>
      </c>
      <c r="F63" s="49">
        <v>220</v>
      </c>
      <c r="G63" s="50">
        <v>3000</v>
      </c>
      <c r="H63" s="51">
        <f t="shared" si="3"/>
        <v>12000</v>
      </c>
      <c r="I63" s="52">
        <v>200</v>
      </c>
      <c r="J63" s="53"/>
      <c r="K63" s="54"/>
    </row>
    <row r="64" spans="3:11" x14ac:dyDescent="0.25">
      <c r="C64" s="37" t="s">
        <v>1535</v>
      </c>
      <c r="D64" s="38">
        <v>3960</v>
      </c>
      <c r="E64" s="39">
        <f t="shared" si="2"/>
        <v>15840</v>
      </c>
      <c r="F64" s="40">
        <v>264</v>
      </c>
      <c r="G64" s="41">
        <v>3600</v>
      </c>
      <c r="H64" s="42">
        <f t="shared" si="3"/>
        <v>14400</v>
      </c>
      <c r="I64" s="43">
        <v>240</v>
      </c>
      <c r="J64" s="44"/>
      <c r="K64" s="45"/>
    </row>
    <row r="65" spans="3:11" x14ac:dyDescent="0.25">
      <c r="C65" s="28" t="s">
        <v>1536</v>
      </c>
      <c r="D65" s="29">
        <v>990</v>
      </c>
      <c r="E65" s="30">
        <f t="shared" si="2"/>
        <v>3960</v>
      </c>
      <c r="F65" s="31">
        <v>66</v>
      </c>
      <c r="G65" s="32">
        <v>900</v>
      </c>
      <c r="H65" s="33">
        <f t="shared" si="3"/>
        <v>3600</v>
      </c>
      <c r="I65" s="34">
        <v>60</v>
      </c>
      <c r="J65" s="35"/>
      <c r="K65" s="36"/>
    </row>
    <row r="66" spans="3:11" x14ac:dyDescent="0.25">
      <c r="C66" s="37" t="s">
        <v>1537</v>
      </c>
      <c r="D66" s="38">
        <v>165</v>
      </c>
      <c r="E66" s="39">
        <f t="shared" si="2"/>
        <v>660</v>
      </c>
      <c r="F66" s="40">
        <v>11</v>
      </c>
      <c r="G66" s="41">
        <v>150</v>
      </c>
      <c r="H66" s="42">
        <f t="shared" si="3"/>
        <v>600</v>
      </c>
      <c r="I66" s="43">
        <v>10</v>
      </c>
      <c r="J66" s="44"/>
      <c r="K66" s="45"/>
    </row>
    <row r="67" spans="3:11" x14ac:dyDescent="0.25">
      <c r="C67" s="46" t="s">
        <v>1538</v>
      </c>
      <c r="D67" s="47">
        <v>330</v>
      </c>
      <c r="E67" s="48">
        <f t="shared" si="2"/>
        <v>1320</v>
      </c>
      <c r="F67" s="49">
        <v>22</v>
      </c>
      <c r="G67" s="50">
        <v>300</v>
      </c>
      <c r="H67" s="51">
        <f t="shared" si="3"/>
        <v>1200</v>
      </c>
      <c r="I67" s="52">
        <v>20</v>
      </c>
      <c r="J67" s="53"/>
      <c r="K67" s="54"/>
    </row>
    <row r="68" spans="3:11" x14ac:dyDescent="0.25">
      <c r="C68" s="37" t="s">
        <v>1539</v>
      </c>
      <c r="D68" s="38">
        <v>495</v>
      </c>
      <c r="E68" s="39">
        <f t="shared" si="2"/>
        <v>1980</v>
      </c>
      <c r="F68" s="40">
        <v>33</v>
      </c>
      <c r="G68" s="41">
        <v>450</v>
      </c>
      <c r="H68" s="42">
        <f t="shared" si="3"/>
        <v>1800</v>
      </c>
      <c r="I68" s="43">
        <v>30</v>
      </c>
      <c r="J68" s="44"/>
      <c r="K68" s="45"/>
    </row>
    <row r="69" spans="3:11" x14ac:dyDescent="0.25">
      <c r="C69" s="28" t="s">
        <v>1540</v>
      </c>
      <c r="D69" s="29">
        <v>1236</v>
      </c>
      <c r="E69" s="30">
        <f t="shared" si="2"/>
        <v>4944</v>
      </c>
      <c r="F69" s="31">
        <v>81</v>
      </c>
      <c r="G69" s="32">
        <v>1125</v>
      </c>
      <c r="H69" s="33">
        <f t="shared" si="3"/>
        <v>4500</v>
      </c>
      <c r="I69" s="34">
        <v>75</v>
      </c>
      <c r="J69" s="35"/>
      <c r="K69" s="36"/>
    </row>
    <row r="70" spans="3:11" x14ac:dyDescent="0.25">
      <c r="C70" s="37" t="s">
        <v>1541</v>
      </c>
      <c r="D70" s="38">
        <v>82</v>
      </c>
      <c r="E70" s="39">
        <f t="shared" ref="E70:E101" si="4">D70*4</f>
        <v>328</v>
      </c>
      <c r="F70" s="40">
        <v>5</v>
      </c>
      <c r="G70" s="41">
        <v>75</v>
      </c>
      <c r="H70" s="42">
        <f t="shared" ref="H70:H101" si="5">G70*4</f>
        <v>300</v>
      </c>
      <c r="I70" s="43">
        <v>5</v>
      </c>
      <c r="J70" s="44"/>
      <c r="K70" s="45"/>
    </row>
    <row r="71" spans="3:11" x14ac:dyDescent="0.25">
      <c r="C71" s="46" t="s">
        <v>1542</v>
      </c>
      <c r="D71" s="47">
        <v>165</v>
      </c>
      <c r="E71" s="48">
        <f t="shared" si="4"/>
        <v>660</v>
      </c>
      <c r="F71" s="49">
        <v>11</v>
      </c>
      <c r="G71" s="50">
        <v>150</v>
      </c>
      <c r="H71" s="51">
        <f t="shared" si="5"/>
        <v>600</v>
      </c>
      <c r="I71" s="52">
        <v>10</v>
      </c>
      <c r="J71" s="53"/>
      <c r="K71" s="54"/>
    </row>
    <row r="72" spans="3:11" x14ac:dyDescent="0.25">
      <c r="C72" s="37" t="s">
        <v>1543</v>
      </c>
      <c r="D72" s="38">
        <v>247</v>
      </c>
      <c r="E72" s="39">
        <f t="shared" si="4"/>
        <v>988</v>
      </c>
      <c r="F72" s="40">
        <v>16</v>
      </c>
      <c r="G72" s="41">
        <v>225</v>
      </c>
      <c r="H72" s="42">
        <f t="shared" si="5"/>
        <v>900</v>
      </c>
      <c r="I72" s="43">
        <v>15</v>
      </c>
      <c r="J72" s="44"/>
      <c r="K72" s="45"/>
    </row>
    <row r="73" spans="3:11" x14ac:dyDescent="0.25">
      <c r="C73" s="46" t="s">
        <v>1544</v>
      </c>
      <c r="D73" s="47">
        <v>330</v>
      </c>
      <c r="E73" s="48">
        <f t="shared" si="4"/>
        <v>1320</v>
      </c>
      <c r="F73" s="49">
        <v>22</v>
      </c>
      <c r="G73" s="50">
        <v>300</v>
      </c>
      <c r="H73" s="51">
        <f t="shared" si="5"/>
        <v>1200</v>
      </c>
      <c r="I73" s="52">
        <v>20</v>
      </c>
      <c r="J73" s="53"/>
      <c r="K73" s="54"/>
    </row>
    <row r="74" spans="3:11" x14ac:dyDescent="0.25">
      <c r="C74" s="37" t="s">
        <v>1545</v>
      </c>
      <c r="D74" s="38">
        <v>412</v>
      </c>
      <c r="E74" s="39">
        <f t="shared" si="4"/>
        <v>1648</v>
      </c>
      <c r="F74" s="40">
        <v>27</v>
      </c>
      <c r="G74" s="41">
        <v>375</v>
      </c>
      <c r="H74" s="42">
        <f t="shared" si="5"/>
        <v>1500</v>
      </c>
      <c r="I74" s="43">
        <v>25</v>
      </c>
      <c r="J74" s="44"/>
      <c r="K74" s="45"/>
    </row>
    <row r="75" spans="3:11" x14ac:dyDescent="0.25">
      <c r="C75" s="28" t="s">
        <v>1546</v>
      </c>
      <c r="D75" s="29">
        <v>1236</v>
      </c>
      <c r="E75" s="30">
        <f t="shared" si="4"/>
        <v>4944</v>
      </c>
      <c r="F75" s="31">
        <v>81</v>
      </c>
      <c r="G75" s="32">
        <v>1125</v>
      </c>
      <c r="H75" s="33">
        <f t="shared" si="5"/>
        <v>4500</v>
      </c>
      <c r="I75" s="34">
        <v>75</v>
      </c>
      <c r="J75" s="35"/>
      <c r="K75" s="36"/>
    </row>
    <row r="76" spans="3:11" x14ac:dyDescent="0.25">
      <c r="C76" s="37" t="s">
        <v>1547</v>
      </c>
      <c r="D76" s="38">
        <v>82</v>
      </c>
      <c r="E76" s="39">
        <f t="shared" si="4"/>
        <v>328</v>
      </c>
      <c r="F76" s="40">
        <v>5</v>
      </c>
      <c r="G76" s="41">
        <v>75</v>
      </c>
      <c r="H76" s="42">
        <f t="shared" si="5"/>
        <v>300</v>
      </c>
      <c r="I76" s="43">
        <v>5</v>
      </c>
      <c r="J76" s="44"/>
      <c r="K76" s="45"/>
    </row>
    <row r="77" spans="3:11" x14ac:dyDescent="0.25">
      <c r="C77" s="46" t="s">
        <v>1548</v>
      </c>
      <c r="D77" s="47">
        <v>165</v>
      </c>
      <c r="E77" s="48">
        <f t="shared" si="4"/>
        <v>660</v>
      </c>
      <c r="F77" s="49">
        <v>11</v>
      </c>
      <c r="G77" s="50">
        <v>150</v>
      </c>
      <c r="H77" s="51">
        <f t="shared" si="5"/>
        <v>600</v>
      </c>
      <c r="I77" s="52">
        <v>10</v>
      </c>
      <c r="J77" s="53"/>
      <c r="K77" s="54"/>
    </row>
    <row r="78" spans="3:11" x14ac:dyDescent="0.25">
      <c r="C78" s="37" t="s">
        <v>1549</v>
      </c>
      <c r="D78" s="38">
        <v>247</v>
      </c>
      <c r="E78" s="39">
        <f t="shared" si="4"/>
        <v>988</v>
      </c>
      <c r="F78" s="40">
        <v>16</v>
      </c>
      <c r="G78" s="41">
        <v>225</v>
      </c>
      <c r="H78" s="42">
        <f t="shared" si="5"/>
        <v>900</v>
      </c>
      <c r="I78" s="43">
        <v>15</v>
      </c>
      <c r="J78" s="44"/>
      <c r="K78" s="45"/>
    </row>
    <row r="79" spans="3:11" x14ac:dyDescent="0.25">
      <c r="C79" s="46" t="s">
        <v>1550</v>
      </c>
      <c r="D79" s="47">
        <v>330</v>
      </c>
      <c r="E79" s="48">
        <f t="shared" si="4"/>
        <v>1320</v>
      </c>
      <c r="F79" s="49">
        <v>22</v>
      </c>
      <c r="G79" s="50">
        <v>300</v>
      </c>
      <c r="H79" s="51">
        <f t="shared" si="5"/>
        <v>1200</v>
      </c>
      <c r="I79" s="52">
        <v>20</v>
      </c>
      <c r="J79" s="53"/>
      <c r="K79" s="54"/>
    </row>
    <row r="80" spans="3:11" x14ac:dyDescent="0.25">
      <c r="C80" s="37" t="s">
        <v>1551</v>
      </c>
      <c r="D80" s="38">
        <v>412</v>
      </c>
      <c r="E80" s="39">
        <f t="shared" si="4"/>
        <v>1648</v>
      </c>
      <c r="F80" s="40">
        <v>27</v>
      </c>
      <c r="G80" s="41">
        <v>375</v>
      </c>
      <c r="H80" s="42">
        <f t="shared" si="5"/>
        <v>1500</v>
      </c>
      <c r="I80" s="43">
        <v>25</v>
      </c>
      <c r="J80" s="44"/>
      <c r="K80" s="45"/>
    </row>
    <row r="81" spans="3:11" x14ac:dyDescent="0.25">
      <c r="C81" s="28" t="s">
        <v>1552</v>
      </c>
      <c r="D81" s="29">
        <v>1236</v>
      </c>
      <c r="E81" s="30">
        <f t="shared" si="4"/>
        <v>4944</v>
      </c>
      <c r="F81" s="31">
        <v>81</v>
      </c>
      <c r="G81" s="32">
        <v>1125</v>
      </c>
      <c r="H81" s="33">
        <f t="shared" si="5"/>
        <v>4500</v>
      </c>
      <c r="I81" s="34">
        <v>75</v>
      </c>
      <c r="J81" s="35"/>
      <c r="K81" s="36"/>
    </row>
    <row r="82" spans="3:11" x14ac:dyDescent="0.25">
      <c r="C82" s="37" t="s">
        <v>1553</v>
      </c>
      <c r="D82" s="38">
        <v>82</v>
      </c>
      <c r="E82" s="39">
        <f t="shared" si="4"/>
        <v>328</v>
      </c>
      <c r="F82" s="40">
        <v>5</v>
      </c>
      <c r="G82" s="41">
        <v>75</v>
      </c>
      <c r="H82" s="42">
        <f t="shared" si="5"/>
        <v>300</v>
      </c>
      <c r="I82" s="43">
        <v>5</v>
      </c>
      <c r="J82" s="44"/>
      <c r="K82" s="45"/>
    </row>
    <row r="83" spans="3:11" x14ac:dyDescent="0.25">
      <c r="C83" s="46" t="s">
        <v>1554</v>
      </c>
      <c r="D83" s="47">
        <v>165</v>
      </c>
      <c r="E83" s="48">
        <f t="shared" si="4"/>
        <v>660</v>
      </c>
      <c r="F83" s="49">
        <v>11</v>
      </c>
      <c r="G83" s="50">
        <v>150</v>
      </c>
      <c r="H83" s="51">
        <f t="shared" si="5"/>
        <v>600</v>
      </c>
      <c r="I83" s="52">
        <v>10</v>
      </c>
      <c r="J83" s="53"/>
      <c r="K83" s="54"/>
    </row>
    <row r="84" spans="3:11" x14ac:dyDescent="0.25">
      <c r="C84" s="37" t="s">
        <v>1555</v>
      </c>
      <c r="D84" s="38">
        <v>247</v>
      </c>
      <c r="E84" s="39">
        <f t="shared" si="4"/>
        <v>988</v>
      </c>
      <c r="F84" s="40">
        <v>16</v>
      </c>
      <c r="G84" s="41">
        <v>225</v>
      </c>
      <c r="H84" s="42">
        <f t="shared" si="5"/>
        <v>900</v>
      </c>
      <c r="I84" s="43">
        <v>15</v>
      </c>
      <c r="J84" s="44"/>
      <c r="K84" s="45"/>
    </row>
    <row r="85" spans="3:11" x14ac:dyDescent="0.25">
      <c r="C85" s="46" t="s">
        <v>1556</v>
      </c>
      <c r="D85" s="47">
        <v>330</v>
      </c>
      <c r="E85" s="48">
        <f t="shared" si="4"/>
        <v>1320</v>
      </c>
      <c r="F85" s="49">
        <v>22</v>
      </c>
      <c r="G85" s="50">
        <v>300</v>
      </c>
      <c r="H85" s="51">
        <f t="shared" si="5"/>
        <v>1200</v>
      </c>
      <c r="I85" s="52">
        <v>20</v>
      </c>
      <c r="J85" s="53"/>
      <c r="K85" s="54"/>
    </row>
    <row r="86" spans="3:11" x14ac:dyDescent="0.25">
      <c r="C86" s="37" t="s">
        <v>1557</v>
      </c>
      <c r="D86" s="38">
        <v>412</v>
      </c>
      <c r="E86" s="39">
        <f t="shared" si="4"/>
        <v>1648</v>
      </c>
      <c r="F86" s="40">
        <v>27</v>
      </c>
      <c r="G86" s="41">
        <v>375</v>
      </c>
      <c r="H86" s="42">
        <f t="shared" si="5"/>
        <v>1500</v>
      </c>
      <c r="I86" s="43">
        <v>25</v>
      </c>
      <c r="J86" s="44"/>
      <c r="K86" s="45"/>
    </row>
    <row r="87" spans="3:11" x14ac:dyDescent="0.25">
      <c r="C87" s="28" t="s">
        <v>1558</v>
      </c>
      <c r="D87" s="29">
        <v>2475</v>
      </c>
      <c r="E87" s="30">
        <f t="shared" si="4"/>
        <v>9900</v>
      </c>
      <c r="F87" s="31">
        <v>165</v>
      </c>
      <c r="G87" s="32">
        <v>2250</v>
      </c>
      <c r="H87" s="33">
        <f t="shared" si="5"/>
        <v>9000</v>
      </c>
      <c r="I87" s="34">
        <v>150</v>
      </c>
      <c r="J87" s="35"/>
      <c r="K87" s="36"/>
    </row>
    <row r="88" spans="3:11" x14ac:dyDescent="0.25">
      <c r="C88" s="37" t="s">
        <v>1559</v>
      </c>
      <c r="D88" s="38">
        <v>165</v>
      </c>
      <c r="E88" s="39">
        <f t="shared" si="4"/>
        <v>660</v>
      </c>
      <c r="F88" s="40">
        <v>11</v>
      </c>
      <c r="G88" s="41">
        <v>150</v>
      </c>
      <c r="H88" s="42">
        <f t="shared" si="5"/>
        <v>600</v>
      </c>
      <c r="I88" s="43">
        <v>10</v>
      </c>
      <c r="J88" s="44"/>
      <c r="K88" s="45"/>
    </row>
    <row r="89" spans="3:11" x14ac:dyDescent="0.25">
      <c r="C89" s="46" t="s">
        <v>1560</v>
      </c>
      <c r="D89" s="47">
        <v>330</v>
      </c>
      <c r="E89" s="48">
        <f t="shared" si="4"/>
        <v>1320</v>
      </c>
      <c r="F89" s="49">
        <v>22</v>
      </c>
      <c r="G89" s="50">
        <v>300</v>
      </c>
      <c r="H89" s="51">
        <f t="shared" si="5"/>
        <v>1200</v>
      </c>
      <c r="I89" s="52">
        <v>20</v>
      </c>
      <c r="J89" s="53"/>
      <c r="K89" s="54"/>
    </row>
    <row r="90" spans="3:11" x14ac:dyDescent="0.25">
      <c r="C90" s="37" t="s">
        <v>1561</v>
      </c>
      <c r="D90" s="38">
        <v>495</v>
      </c>
      <c r="E90" s="39">
        <f t="shared" si="4"/>
        <v>1980</v>
      </c>
      <c r="F90" s="40">
        <v>33</v>
      </c>
      <c r="G90" s="41">
        <v>450</v>
      </c>
      <c r="H90" s="42">
        <f t="shared" si="5"/>
        <v>1800</v>
      </c>
      <c r="I90" s="43">
        <v>30</v>
      </c>
      <c r="J90" s="44"/>
      <c r="K90" s="45"/>
    </row>
    <row r="91" spans="3:11" x14ac:dyDescent="0.25">
      <c r="C91" s="46" t="s">
        <v>1562</v>
      </c>
      <c r="D91" s="47">
        <v>660</v>
      </c>
      <c r="E91" s="48">
        <f t="shared" si="4"/>
        <v>2640</v>
      </c>
      <c r="F91" s="49">
        <v>44</v>
      </c>
      <c r="G91" s="50">
        <v>600</v>
      </c>
      <c r="H91" s="51">
        <f t="shared" si="5"/>
        <v>2400</v>
      </c>
      <c r="I91" s="52">
        <v>40</v>
      </c>
      <c r="J91" s="53"/>
      <c r="K91" s="54"/>
    </row>
    <row r="92" spans="3:11" x14ac:dyDescent="0.25">
      <c r="C92" s="37" t="s">
        <v>1563</v>
      </c>
      <c r="D92" s="38">
        <v>825</v>
      </c>
      <c r="E92" s="39">
        <f t="shared" si="4"/>
        <v>3300</v>
      </c>
      <c r="F92" s="40">
        <v>55</v>
      </c>
      <c r="G92" s="41">
        <v>750</v>
      </c>
      <c r="H92" s="42">
        <f t="shared" si="5"/>
        <v>3000</v>
      </c>
      <c r="I92" s="43">
        <v>50</v>
      </c>
      <c r="J92" s="44"/>
      <c r="K92" s="45"/>
    </row>
    <row r="93" spans="3:11" x14ac:dyDescent="0.25">
      <c r="C93" s="28" t="s">
        <v>1564</v>
      </c>
      <c r="D93" s="29">
        <v>990</v>
      </c>
      <c r="E93" s="30">
        <f t="shared" si="4"/>
        <v>3960</v>
      </c>
      <c r="F93" s="31">
        <v>66</v>
      </c>
      <c r="G93" s="32">
        <v>900</v>
      </c>
      <c r="H93" s="33">
        <f t="shared" si="5"/>
        <v>3600</v>
      </c>
      <c r="I93" s="34">
        <v>60</v>
      </c>
      <c r="J93" s="35"/>
      <c r="K93" s="36"/>
    </row>
    <row r="94" spans="3:11" x14ac:dyDescent="0.25">
      <c r="C94" s="37" t="s">
        <v>1565</v>
      </c>
      <c r="D94" s="38">
        <v>165</v>
      </c>
      <c r="E94" s="39">
        <f t="shared" si="4"/>
        <v>660</v>
      </c>
      <c r="F94" s="40">
        <v>11</v>
      </c>
      <c r="G94" s="41">
        <v>150</v>
      </c>
      <c r="H94" s="42">
        <f t="shared" si="5"/>
        <v>600</v>
      </c>
      <c r="I94" s="43">
        <v>10</v>
      </c>
      <c r="J94" s="44"/>
      <c r="K94" s="45"/>
    </row>
    <row r="95" spans="3:11" x14ac:dyDescent="0.25">
      <c r="C95" s="46" t="s">
        <v>1566</v>
      </c>
      <c r="D95" s="47">
        <v>330</v>
      </c>
      <c r="E95" s="48">
        <f t="shared" si="4"/>
        <v>1320</v>
      </c>
      <c r="F95" s="49">
        <v>22</v>
      </c>
      <c r="G95" s="50">
        <v>300</v>
      </c>
      <c r="H95" s="51">
        <f t="shared" si="5"/>
        <v>1200</v>
      </c>
      <c r="I95" s="52">
        <v>20</v>
      </c>
      <c r="J95" s="53"/>
      <c r="K95" s="54"/>
    </row>
    <row r="96" spans="3:11" x14ac:dyDescent="0.25">
      <c r="C96" s="37" t="s">
        <v>1567</v>
      </c>
      <c r="D96" s="38">
        <v>495</v>
      </c>
      <c r="E96" s="39">
        <f t="shared" si="4"/>
        <v>1980</v>
      </c>
      <c r="F96" s="40">
        <v>33</v>
      </c>
      <c r="G96" s="41">
        <v>450</v>
      </c>
      <c r="H96" s="42">
        <f t="shared" si="5"/>
        <v>1800</v>
      </c>
      <c r="I96" s="43">
        <v>30</v>
      </c>
      <c r="J96" s="44"/>
      <c r="K96" s="45"/>
    </row>
    <row r="97" spans="3:11" x14ac:dyDescent="0.25">
      <c r="C97" s="28" t="s">
        <v>1568</v>
      </c>
      <c r="D97" s="29">
        <v>990</v>
      </c>
      <c r="E97" s="30">
        <f t="shared" si="4"/>
        <v>3960</v>
      </c>
      <c r="F97" s="31">
        <v>66</v>
      </c>
      <c r="G97" s="32">
        <v>900</v>
      </c>
      <c r="H97" s="33">
        <f t="shared" si="5"/>
        <v>3600</v>
      </c>
      <c r="I97" s="34">
        <v>60</v>
      </c>
      <c r="J97" s="35"/>
      <c r="K97" s="36"/>
    </row>
    <row r="98" spans="3:11" x14ac:dyDescent="0.25">
      <c r="C98" s="37" t="s">
        <v>1569</v>
      </c>
      <c r="D98" s="38">
        <v>165</v>
      </c>
      <c r="E98" s="39">
        <f t="shared" si="4"/>
        <v>660</v>
      </c>
      <c r="F98" s="40">
        <v>11</v>
      </c>
      <c r="G98" s="41">
        <v>150</v>
      </c>
      <c r="H98" s="42">
        <f t="shared" si="5"/>
        <v>600</v>
      </c>
      <c r="I98" s="43">
        <v>10</v>
      </c>
      <c r="J98" s="44"/>
      <c r="K98" s="45"/>
    </row>
    <row r="99" spans="3:11" x14ac:dyDescent="0.25">
      <c r="C99" s="46" t="s">
        <v>1570</v>
      </c>
      <c r="D99" s="47">
        <v>330</v>
      </c>
      <c r="E99" s="48">
        <f t="shared" si="4"/>
        <v>1320</v>
      </c>
      <c r="F99" s="49">
        <v>22</v>
      </c>
      <c r="G99" s="50">
        <v>300</v>
      </c>
      <c r="H99" s="51">
        <f t="shared" si="5"/>
        <v>1200</v>
      </c>
      <c r="I99" s="52">
        <v>20</v>
      </c>
      <c r="J99" s="53"/>
      <c r="K99" s="54"/>
    </row>
    <row r="100" spans="3:11" x14ac:dyDescent="0.25">
      <c r="C100" s="37" t="s">
        <v>1571</v>
      </c>
      <c r="D100" s="38">
        <v>495</v>
      </c>
      <c r="E100" s="39">
        <f t="shared" si="4"/>
        <v>1980</v>
      </c>
      <c r="F100" s="40">
        <v>33</v>
      </c>
      <c r="G100" s="41">
        <v>450</v>
      </c>
      <c r="H100" s="42">
        <f t="shared" si="5"/>
        <v>1800</v>
      </c>
      <c r="I100" s="43">
        <v>30</v>
      </c>
      <c r="J100" s="44"/>
      <c r="K100" s="45"/>
    </row>
    <row r="101" spans="3:11" x14ac:dyDescent="0.25">
      <c r="C101" s="28" t="s">
        <v>1572</v>
      </c>
      <c r="D101" s="29">
        <v>3960</v>
      </c>
      <c r="E101" s="30">
        <f t="shared" si="4"/>
        <v>15840</v>
      </c>
      <c r="F101" s="31">
        <v>264</v>
      </c>
      <c r="G101" s="32">
        <v>3600</v>
      </c>
      <c r="H101" s="33">
        <f t="shared" si="5"/>
        <v>14400</v>
      </c>
      <c r="I101" s="34">
        <v>240</v>
      </c>
      <c r="J101" s="35"/>
      <c r="K101" s="36"/>
    </row>
    <row r="102" spans="3:11" x14ac:dyDescent="0.25">
      <c r="C102" s="37" t="s">
        <v>1573</v>
      </c>
      <c r="D102" s="38">
        <v>660</v>
      </c>
      <c r="E102" s="39">
        <f t="shared" ref="E102:E133" si="6">D102*4</f>
        <v>2640</v>
      </c>
      <c r="F102" s="40">
        <v>44</v>
      </c>
      <c r="G102" s="41">
        <v>600</v>
      </c>
      <c r="H102" s="42">
        <f t="shared" ref="H102:H133" si="7">G102*4</f>
        <v>2400</v>
      </c>
      <c r="I102" s="43">
        <v>40</v>
      </c>
      <c r="J102" s="44"/>
      <c r="K102" s="45"/>
    </row>
    <row r="103" spans="3:11" x14ac:dyDescent="0.25">
      <c r="C103" s="46" t="s">
        <v>1574</v>
      </c>
      <c r="D103" s="47">
        <v>1320</v>
      </c>
      <c r="E103" s="48">
        <f t="shared" si="6"/>
        <v>5280</v>
      </c>
      <c r="F103" s="49">
        <v>88</v>
      </c>
      <c r="G103" s="50">
        <v>1200</v>
      </c>
      <c r="H103" s="51">
        <f t="shared" si="7"/>
        <v>4800</v>
      </c>
      <c r="I103" s="52">
        <v>80</v>
      </c>
      <c r="J103" s="53"/>
      <c r="K103" s="54"/>
    </row>
    <row r="104" spans="3:11" x14ac:dyDescent="0.25">
      <c r="C104" s="37" t="s">
        <v>1575</v>
      </c>
      <c r="D104" s="38">
        <v>1980</v>
      </c>
      <c r="E104" s="39">
        <f t="shared" si="6"/>
        <v>7920</v>
      </c>
      <c r="F104" s="40">
        <v>132</v>
      </c>
      <c r="G104" s="41">
        <v>1800</v>
      </c>
      <c r="H104" s="42">
        <f t="shared" si="7"/>
        <v>7200</v>
      </c>
      <c r="I104" s="43">
        <v>120</v>
      </c>
      <c r="J104" s="44"/>
      <c r="K104" s="45"/>
    </row>
    <row r="105" spans="3:11" x14ac:dyDescent="0.25">
      <c r="C105" s="28" t="s">
        <v>1576</v>
      </c>
      <c r="D105" s="29">
        <v>660</v>
      </c>
      <c r="E105" s="30">
        <f t="shared" si="6"/>
        <v>2640</v>
      </c>
      <c r="F105" s="31">
        <v>44</v>
      </c>
      <c r="G105" s="32">
        <v>600</v>
      </c>
      <c r="H105" s="33">
        <f t="shared" si="7"/>
        <v>2400</v>
      </c>
      <c r="I105" s="34">
        <v>40</v>
      </c>
      <c r="J105" s="35"/>
      <c r="K105" s="36"/>
    </row>
    <row r="106" spans="3:11" x14ac:dyDescent="0.25">
      <c r="C106" s="37" t="s">
        <v>1577</v>
      </c>
      <c r="D106" s="38">
        <v>660</v>
      </c>
      <c r="E106" s="39">
        <f t="shared" si="6"/>
        <v>2640</v>
      </c>
      <c r="F106" s="40">
        <v>44</v>
      </c>
      <c r="G106" s="41">
        <v>600</v>
      </c>
      <c r="H106" s="42">
        <f t="shared" si="7"/>
        <v>2400</v>
      </c>
      <c r="I106" s="43">
        <v>40</v>
      </c>
      <c r="J106" s="44"/>
      <c r="K106" s="45"/>
    </row>
    <row r="107" spans="3:11" x14ac:dyDescent="0.25">
      <c r="C107" s="28" t="s">
        <v>1578</v>
      </c>
      <c r="D107" s="29">
        <v>824</v>
      </c>
      <c r="E107" s="30">
        <f t="shared" si="6"/>
        <v>3296</v>
      </c>
      <c r="F107" s="31">
        <v>54</v>
      </c>
      <c r="G107" s="32">
        <v>750</v>
      </c>
      <c r="H107" s="33">
        <f t="shared" si="7"/>
        <v>3000</v>
      </c>
      <c r="I107" s="34">
        <v>50</v>
      </c>
      <c r="J107" s="35"/>
      <c r="K107" s="36"/>
    </row>
    <row r="108" spans="3:11" x14ac:dyDescent="0.25">
      <c r="C108" s="37" t="s">
        <v>1579</v>
      </c>
      <c r="D108" s="38">
        <v>82</v>
      </c>
      <c r="E108" s="39">
        <f t="shared" si="6"/>
        <v>328</v>
      </c>
      <c r="F108" s="40">
        <v>5</v>
      </c>
      <c r="G108" s="41">
        <v>75</v>
      </c>
      <c r="H108" s="42">
        <f t="shared" si="7"/>
        <v>300</v>
      </c>
      <c r="I108" s="43">
        <v>5</v>
      </c>
      <c r="J108" s="44"/>
      <c r="K108" s="45"/>
    </row>
    <row r="109" spans="3:11" x14ac:dyDescent="0.25">
      <c r="C109" s="46" t="s">
        <v>1580</v>
      </c>
      <c r="D109" s="47">
        <v>165</v>
      </c>
      <c r="E109" s="48">
        <f t="shared" si="6"/>
        <v>660</v>
      </c>
      <c r="F109" s="49">
        <v>11</v>
      </c>
      <c r="G109" s="50">
        <v>150</v>
      </c>
      <c r="H109" s="51">
        <f t="shared" si="7"/>
        <v>600</v>
      </c>
      <c r="I109" s="52">
        <v>10</v>
      </c>
      <c r="J109" s="53"/>
      <c r="K109" s="54"/>
    </row>
    <row r="110" spans="3:11" x14ac:dyDescent="0.25">
      <c r="C110" s="37" t="s">
        <v>1581</v>
      </c>
      <c r="D110" s="38">
        <v>247</v>
      </c>
      <c r="E110" s="39">
        <f t="shared" si="6"/>
        <v>988</v>
      </c>
      <c r="F110" s="40">
        <v>16</v>
      </c>
      <c r="G110" s="41">
        <v>225</v>
      </c>
      <c r="H110" s="42">
        <f t="shared" si="7"/>
        <v>900</v>
      </c>
      <c r="I110" s="43">
        <v>15</v>
      </c>
      <c r="J110" s="44"/>
      <c r="K110" s="45"/>
    </row>
    <row r="111" spans="3:11" x14ac:dyDescent="0.25">
      <c r="C111" s="46" t="s">
        <v>1582</v>
      </c>
      <c r="D111" s="47">
        <v>330</v>
      </c>
      <c r="E111" s="48">
        <f t="shared" si="6"/>
        <v>1320</v>
      </c>
      <c r="F111" s="49">
        <v>22</v>
      </c>
      <c r="G111" s="50">
        <v>300</v>
      </c>
      <c r="H111" s="51">
        <f t="shared" si="7"/>
        <v>1200</v>
      </c>
      <c r="I111" s="52">
        <v>20</v>
      </c>
      <c r="J111" s="53"/>
      <c r="K111" s="54"/>
    </row>
    <row r="112" spans="3:11" x14ac:dyDescent="0.25">
      <c r="C112" s="28" t="s">
        <v>1583</v>
      </c>
      <c r="D112" s="29">
        <v>2475</v>
      </c>
      <c r="E112" s="30">
        <f t="shared" si="6"/>
        <v>9900</v>
      </c>
      <c r="F112" s="31">
        <v>165</v>
      </c>
      <c r="G112" s="32">
        <v>2250</v>
      </c>
      <c r="H112" s="33">
        <f t="shared" si="7"/>
        <v>9000</v>
      </c>
      <c r="I112" s="34">
        <v>150</v>
      </c>
      <c r="J112" s="35"/>
      <c r="K112" s="36"/>
    </row>
    <row r="113" spans="3:11" x14ac:dyDescent="0.25">
      <c r="C113" s="46" t="s">
        <v>1584</v>
      </c>
      <c r="D113" s="47">
        <v>165</v>
      </c>
      <c r="E113" s="48">
        <f t="shared" si="6"/>
        <v>660</v>
      </c>
      <c r="F113" s="49">
        <v>11</v>
      </c>
      <c r="G113" s="50">
        <v>150</v>
      </c>
      <c r="H113" s="51">
        <f t="shared" si="7"/>
        <v>600</v>
      </c>
      <c r="I113" s="52">
        <v>10</v>
      </c>
      <c r="J113" s="53"/>
      <c r="K113" s="54"/>
    </row>
    <row r="114" spans="3:11" x14ac:dyDescent="0.25">
      <c r="C114" s="37" t="s">
        <v>1585</v>
      </c>
      <c r="D114" s="38">
        <v>330</v>
      </c>
      <c r="E114" s="39">
        <f t="shared" si="6"/>
        <v>1320</v>
      </c>
      <c r="F114" s="40">
        <v>22</v>
      </c>
      <c r="G114" s="41">
        <v>300</v>
      </c>
      <c r="H114" s="42">
        <f t="shared" si="7"/>
        <v>1200</v>
      </c>
      <c r="I114" s="43">
        <v>20</v>
      </c>
      <c r="J114" s="44"/>
      <c r="K114" s="45"/>
    </row>
    <row r="115" spans="3:11" x14ac:dyDescent="0.25">
      <c r="C115" s="46" t="s">
        <v>1586</v>
      </c>
      <c r="D115" s="47">
        <v>495</v>
      </c>
      <c r="E115" s="48">
        <f t="shared" si="6"/>
        <v>1980</v>
      </c>
      <c r="F115" s="49">
        <v>33</v>
      </c>
      <c r="G115" s="50">
        <v>450</v>
      </c>
      <c r="H115" s="51">
        <f t="shared" si="7"/>
        <v>1800</v>
      </c>
      <c r="I115" s="52">
        <v>30</v>
      </c>
      <c r="J115" s="53"/>
      <c r="K115" s="54"/>
    </row>
    <row r="116" spans="3:11" x14ac:dyDescent="0.25">
      <c r="C116" s="37" t="s">
        <v>1587</v>
      </c>
      <c r="D116" s="38">
        <v>660</v>
      </c>
      <c r="E116" s="39">
        <f t="shared" si="6"/>
        <v>2640</v>
      </c>
      <c r="F116" s="40">
        <v>44</v>
      </c>
      <c r="G116" s="41">
        <v>600</v>
      </c>
      <c r="H116" s="42">
        <f t="shared" si="7"/>
        <v>2400</v>
      </c>
      <c r="I116" s="43">
        <v>40</v>
      </c>
      <c r="J116" s="44"/>
      <c r="K116" s="45"/>
    </row>
    <row r="117" spans="3:11" x14ac:dyDescent="0.25">
      <c r="C117" s="46" t="s">
        <v>1588</v>
      </c>
      <c r="D117" s="47">
        <v>825</v>
      </c>
      <c r="E117" s="48">
        <f t="shared" si="6"/>
        <v>3300</v>
      </c>
      <c r="F117" s="49">
        <v>55</v>
      </c>
      <c r="G117" s="50">
        <v>750</v>
      </c>
      <c r="H117" s="51">
        <f t="shared" si="7"/>
        <v>3000</v>
      </c>
      <c r="I117" s="52">
        <v>50</v>
      </c>
      <c r="J117" s="53"/>
      <c r="K117" s="54"/>
    </row>
    <row r="118" spans="3:11" x14ac:dyDescent="0.25">
      <c r="C118" s="28" t="s">
        <v>1589</v>
      </c>
      <c r="D118" s="29">
        <v>330</v>
      </c>
      <c r="E118" s="30">
        <f t="shared" si="6"/>
        <v>1320</v>
      </c>
      <c r="F118" s="31">
        <v>22</v>
      </c>
      <c r="G118" s="32">
        <v>300</v>
      </c>
      <c r="H118" s="33">
        <f t="shared" si="7"/>
        <v>1200</v>
      </c>
      <c r="I118" s="34">
        <v>20</v>
      </c>
      <c r="J118" s="35"/>
      <c r="K118" s="36"/>
    </row>
    <row r="119" spans="3:11" x14ac:dyDescent="0.25">
      <c r="C119" s="46" t="s">
        <v>1590</v>
      </c>
      <c r="D119" s="47">
        <v>330</v>
      </c>
      <c r="E119" s="48">
        <f t="shared" si="6"/>
        <v>1320</v>
      </c>
      <c r="F119" s="49">
        <v>22</v>
      </c>
      <c r="G119" s="50">
        <v>300</v>
      </c>
      <c r="H119" s="51">
        <f t="shared" si="7"/>
        <v>1200</v>
      </c>
      <c r="I119" s="52">
        <v>20</v>
      </c>
      <c r="J119" s="53"/>
      <c r="K119" s="54"/>
    </row>
    <row r="120" spans="3:11" x14ac:dyDescent="0.25">
      <c r="C120" s="28" t="s">
        <v>1591</v>
      </c>
      <c r="D120" s="29">
        <v>4950</v>
      </c>
      <c r="E120" s="30">
        <f t="shared" si="6"/>
        <v>19800</v>
      </c>
      <c r="F120" s="31">
        <v>330</v>
      </c>
      <c r="G120" s="32">
        <v>4500</v>
      </c>
      <c r="H120" s="33">
        <f t="shared" si="7"/>
        <v>18000</v>
      </c>
      <c r="I120" s="34">
        <v>300</v>
      </c>
      <c r="J120" s="35"/>
      <c r="K120" s="36"/>
    </row>
    <row r="121" spans="3:11" x14ac:dyDescent="0.25">
      <c r="C121" s="46" t="s">
        <v>1592</v>
      </c>
      <c r="D121" s="47">
        <v>330</v>
      </c>
      <c r="E121" s="48">
        <f t="shared" si="6"/>
        <v>1320</v>
      </c>
      <c r="F121" s="49">
        <v>22</v>
      </c>
      <c r="G121" s="50">
        <v>300</v>
      </c>
      <c r="H121" s="51">
        <f t="shared" si="7"/>
        <v>1200</v>
      </c>
      <c r="I121" s="52">
        <v>20</v>
      </c>
      <c r="J121" s="53"/>
      <c r="K121" s="54"/>
    </row>
    <row r="122" spans="3:11" x14ac:dyDescent="0.25">
      <c r="C122" s="37" t="s">
        <v>1593</v>
      </c>
      <c r="D122" s="38">
        <v>660</v>
      </c>
      <c r="E122" s="39">
        <f t="shared" si="6"/>
        <v>2640</v>
      </c>
      <c r="F122" s="40">
        <v>44</v>
      </c>
      <c r="G122" s="41">
        <v>600</v>
      </c>
      <c r="H122" s="42">
        <f t="shared" si="7"/>
        <v>2400</v>
      </c>
      <c r="I122" s="43">
        <v>40</v>
      </c>
      <c r="J122" s="44"/>
      <c r="K122" s="45"/>
    </row>
    <row r="123" spans="3:11" x14ac:dyDescent="0.25">
      <c r="C123" s="46" t="s">
        <v>1594</v>
      </c>
      <c r="D123" s="47">
        <v>990</v>
      </c>
      <c r="E123" s="48">
        <f t="shared" si="6"/>
        <v>3960</v>
      </c>
      <c r="F123" s="49">
        <v>66</v>
      </c>
      <c r="G123" s="50">
        <v>900</v>
      </c>
      <c r="H123" s="51">
        <f t="shared" si="7"/>
        <v>3600</v>
      </c>
      <c r="I123" s="52">
        <v>60</v>
      </c>
      <c r="J123" s="53"/>
      <c r="K123" s="54"/>
    </row>
    <row r="124" spans="3:11" x14ac:dyDescent="0.25">
      <c r="C124" s="37" t="s">
        <v>1595</v>
      </c>
      <c r="D124" s="38">
        <v>1320</v>
      </c>
      <c r="E124" s="39">
        <f t="shared" si="6"/>
        <v>5280</v>
      </c>
      <c r="F124" s="40">
        <v>88</v>
      </c>
      <c r="G124" s="41">
        <v>1200</v>
      </c>
      <c r="H124" s="42">
        <f t="shared" si="7"/>
        <v>4800</v>
      </c>
      <c r="I124" s="43">
        <v>80</v>
      </c>
      <c r="J124" s="44"/>
      <c r="K124" s="45"/>
    </row>
    <row r="125" spans="3:11" x14ac:dyDescent="0.25">
      <c r="C125" s="46" t="s">
        <v>1596</v>
      </c>
      <c r="D125" s="47">
        <v>1650</v>
      </c>
      <c r="E125" s="48">
        <f t="shared" si="6"/>
        <v>6600</v>
      </c>
      <c r="F125" s="49">
        <v>110</v>
      </c>
      <c r="G125" s="50">
        <v>1500</v>
      </c>
      <c r="H125" s="51">
        <f t="shared" si="7"/>
        <v>6000</v>
      </c>
      <c r="I125" s="52">
        <v>100</v>
      </c>
      <c r="J125" s="53"/>
      <c r="K125" s="54"/>
    </row>
    <row r="126" spans="3:11" x14ac:dyDescent="0.25">
      <c r="C126" s="28" t="s">
        <v>1597</v>
      </c>
      <c r="D126" s="29">
        <v>2475</v>
      </c>
      <c r="E126" s="30">
        <f t="shared" si="6"/>
        <v>9900</v>
      </c>
      <c r="F126" s="31">
        <v>165</v>
      </c>
      <c r="G126" s="32">
        <v>2250</v>
      </c>
      <c r="H126" s="33">
        <f t="shared" si="7"/>
        <v>9000</v>
      </c>
      <c r="I126" s="34">
        <v>150</v>
      </c>
      <c r="J126" s="35"/>
      <c r="K126" s="36"/>
    </row>
    <row r="127" spans="3:11" x14ac:dyDescent="0.25">
      <c r="C127" s="46" t="s">
        <v>1598</v>
      </c>
      <c r="D127" s="47">
        <v>165</v>
      </c>
      <c r="E127" s="48">
        <f t="shared" si="6"/>
        <v>660</v>
      </c>
      <c r="F127" s="49">
        <v>11</v>
      </c>
      <c r="G127" s="50">
        <v>150</v>
      </c>
      <c r="H127" s="51">
        <f t="shared" si="7"/>
        <v>600</v>
      </c>
      <c r="I127" s="52">
        <v>10</v>
      </c>
      <c r="J127" s="53"/>
      <c r="K127" s="54"/>
    </row>
    <row r="128" spans="3:11" x14ac:dyDescent="0.25">
      <c r="C128" s="37" t="s">
        <v>1599</v>
      </c>
      <c r="D128" s="38">
        <v>330</v>
      </c>
      <c r="E128" s="39">
        <f t="shared" si="6"/>
        <v>1320</v>
      </c>
      <c r="F128" s="40">
        <v>22</v>
      </c>
      <c r="G128" s="41">
        <v>300</v>
      </c>
      <c r="H128" s="42">
        <f t="shared" si="7"/>
        <v>1200</v>
      </c>
      <c r="I128" s="43">
        <v>20</v>
      </c>
      <c r="J128" s="44"/>
      <c r="K128" s="45"/>
    </row>
    <row r="129" spans="3:11" x14ac:dyDescent="0.25">
      <c r="C129" s="46" t="s">
        <v>1600</v>
      </c>
      <c r="D129" s="47">
        <v>495</v>
      </c>
      <c r="E129" s="48">
        <f t="shared" si="6"/>
        <v>1980</v>
      </c>
      <c r="F129" s="49">
        <v>33</v>
      </c>
      <c r="G129" s="50">
        <v>450</v>
      </c>
      <c r="H129" s="51">
        <f t="shared" si="7"/>
        <v>1800</v>
      </c>
      <c r="I129" s="52">
        <v>30</v>
      </c>
      <c r="J129" s="53"/>
      <c r="K129" s="54"/>
    </row>
    <row r="130" spans="3:11" x14ac:dyDescent="0.25">
      <c r="C130" s="37" t="s">
        <v>1601</v>
      </c>
      <c r="D130" s="38">
        <v>660</v>
      </c>
      <c r="E130" s="39">
        <f t="shared" si="6"/>
        <v>2640</v>
      </c>
      <c r="F130" s="40">
        <v>44</v>
      </c>
      <c r="G130" s="41">
        <v>600</v>
      </c>
      <c r="H130" s="42">
        <f t="shared" si="7"/>
        <v>2400</v>
      </c>
      <c r="I130" s="43">
        <v>40</v>
      </c>
      <c r="J130" s="44"/>
      <c r="K130" s="45"/>
    </row>
    <row r="131" spans="3:11" x14ac:dyDescent="0.25">
      <c r="C131" s="46" t="s">
        <v>1602</v>
      </c>
      <c r="D131" s="47">
        <v>825</v>
      </c>
      <c r="E131" s="48">
        <f t="shared" si="6"/>
        <v>3300</v>
      </c>
      <c r="F131" s="49">
        <v>55</v>
      </c>
      <c r="G131" s="50">
        <v>750</v>
      </c>
      <c r="H131" s="51">
        <f t="shared" si="7"/>
        <v>3000</v>
      </c>
      <c r="I131" s="52">
        <v>50</v>
      </c>
      <c r="J131" s="53"/>
      <c r="K131" s="54"/>
    </row>
    <row r="132" spans="3:11" x14ac:dyDescent="0.25">
      <c r="C132" s="28" t="s">
        <v>1603</v>
      </c>
      <c r="D132" s="29">
        <v>495</v>
      </c>
      <c r="E132" s="30">
        <f t="shared" si="6"/>
        <v>1980</v>
      </c>
      <c r="F132" s="31">
        <v>33</v>
      </c>
      <c r="G132" s="32">
        <v>450</v>
      </c>
      <c r="H132" s="33">
        <f t="shared" si="7"/>
        <v>1800</v>
      </c>
      <c r="I132" s="34">
        <v>30</v>
      </c>
      <c r="J132" s="35"/>
      <c r="K132" s="36"/>
    </row>
    <row r="133" spans="3:11" x14ac:dyDescent="0.25">
      <c r="C133" s="46" t="s">
        <v>1604</v>
      </c>
      <c r="D133" s="47">
        <v>165</v>
      </c>
      <c r="E133" s="48">
        <f t="shared" si="6"/>
        <v>660</v>
      </c>
      <c r="F133" s="49">
        <v>11</v>
      </c>
      <c r="G133" s="50">
        <v>150</v>
      </c>
      <c r="H133" s="51">
        <f t="shared" si="7"/>
        <v>600</v>
      </c>
      <c r="I133" s="52">
        <v>10</v>
      </c>
      <c r="J133" s="53"/>
      <c r="K133" s="54"/>
    </row>
    <row r="134" spans="3:11" x14ac:dyDescent="0.25">
      <c r="C134" s="37" t="s">
        <v>1605</v>
      </c>
      <c r="D134" s="38">
        <v>330</v>
      </c>
      <c r="E134" s="39">
        <f t="shared" ref="E134:E165" si="8">D134*4</f>
        <v>1320</v>
      </c>
      <c r="F134" s="40">
        <v>22</v>
      </c>
      <c r="G134" s="41">
        <v>300</v>
      </c>
      <c r="H134" s="42">
        <f t="shared" ref="H134:H165" si="9">G134*4</f>
        <v>1200</v>
      </c>
      <c r="I134" s="43">
        <v>20</v>
      </c>
      <c r="J134" s="44"/>
      <c r="K134" s="45"/>
    </row>
    <row r="135" spans="3:11" x14ac:dyDescent="0.25">
      <c r="C135" s="28" t="s">
        <v>1606</v>
      </c>
      <c r="D135" s="29">
        <v>495</v>
      </c>
      <c r="E135" s="30">
        <f t="shared" si="8"/>
        <v>1980</v>
      </c>
      <c r="F135" s="31">
        <v>33</v>
      </c>
      <c r="G135" s="32">
        <v>450</v>
      </c>
      <c r="H135" s="33">
        <f t="shared" si="9"/>
        <v>1800</v>
      </c>
      <c r="I135" s="34">
        <v>30</v>
      </c>
      <c r="J135" s="35"/>
      <c r="K135" s="36"/>
    </row>
    <row r="136" spans="3:11" x14ac:dyDescent="0.25">
      <c r="C136" s="37" t="s">
        <v>1607</v>
      </c>
      <c r="D136" s="38">
        <v>165</v>
      </c>
      <c r="E136" s="39">
        <f t="shared" si="8"/>
        <v>660</v>
      </c>
      <c r="F136" s="40">
        <v>11</v>
      </c>
      <c r="G136" s="41">
        <v>150</v>
      </c>
      <c r="H136" s="42">
        <f t="shared" si="9"/>
        <v>600</v>
      </c>
      <c r="I136" s="43">
        <v>10</v>
      </c>
      <c r="J136" s="44"/>
      <c r="K136" s="45"/>
    </row>
    <row r="137" spans="3:11" x14ac:dyDescent="0.25">
      <c r="C137" s="46" t="s">
        <v>1608</v>
      </c>
      <c r="D137" s="47">
        <v>330</v>
      </c>
      <c r="E137" s="48">
        <f t="shared" si="8"/>
        <v>1320</v>
      </c>
      <c r="F137" s="49">
        <v>22</v>
      </c>
      <c r="G137" s="50">
        <v>300</v>
      </c>
      <c r="H137" s="51">
        <f t="shared" si="9"/>
        <v>1200</v>
      </c>
      <c r="I137" s="52">
        <v>20</v>
      </c>
      <c r="J137" s="53"/>
      <c r="K137" s="54"/>
    </row>
    <row r="138" spans="3:11" x14ac:dyDescent="0.25">
      <c r="C138" s="28" t="s">
        <v>1609</v>
      </c>
      <c r="D138" s="29">
        <v>495</v>
      </c>
      <c r="E138" s="30">
        <f t="shared" si="8"/>
        <v>1980</v>
      </c>
      <c r="F138" s="31">
        <v>33</v>
      </c>
      <c r="G138" s="32">
        <v>450</v>
      </c>
      <c r="H138" s="33">
        <f t="shared" si="9"/>
        <v>1800</v>
      </c>
      <c r="I138" s="34">
        <v>30</v>
      </c>
      <c r="J138" s="35"/>
      <c r="K138" s="36"/>
    </row>
    <row r="139" spans="3:11" x14ac:dyDescent="0.25">
      <c r="C139" s="46" t="s">
        <v>1610</v>
      </c>
      <c r="D139" s="47">
        <v>165</v>
      </c>
      <c r="E139" s="48">
        <f t="shared" si="8"/>
        <v>660</v>
      </c>
      <c r="F139" s="49">
        <v>11</v>
      </c>
      <c r="G139" s="50">
        <v>150</v>
      </c>
      <c r="H139" s="51">
        <f t="shared" si="9"/>
        <v>600</v>
      </c>
      <c r="I139" s="52">
        <v>10</v>
      </c>
      <c r="J139" s="53"/>
      <c r="K139" s="54"/>
    </row>
    <row r="140" spans="3:11" x14ac:dyDescent="0.25">
      <c r="C140" s="37" t="s">
        <v>1611</v>
      </c>
      <c r="D140" s="38">
        <v>330</v>
      </c>
      <c r="E140" s="39">
        <f t="shared" si="8"/>
        <v>1320</v>
      </c>
      <c r="F140" s="40">
        <v>22</v>
      </c>
      <c r="G140" s="41">
        <v>300</v>
      </c>
      <c r="H140" s="42">
        <f t="shared" si="9"/>
        <v>1200</v>
      </c>
      <c r="I140" s="43">
        <v>20</v>
      </c>
      <c r="J140" s="44"/>
      <c r="K140" s="45"/>
    </row>
    <row r="141" spans="3:11" x14ac:dyDescent="0.25">
      <c r="C141" s="28" t="s">
        <v>1612</v>
      </c>
      <c r="D141" s="29">
        <v>495</v>
      </c>
      <c r="E141" s="30">
        <f t="shared" si="8"/>
        <v>1980</v>
      </c>
      <c r="F141" s="31">
        <v>33</v>
      </c>
      <c r="G141" s="32">
        <v>450</v>
      </c>
      <c r="H141" s="33">
        <f t="shared" si="9"/>
        <v>1800</v>
      </c>
      <c r="I141" s="34">
        <v>30</v>
      </c>
      <c r="J141" s="35"/>
      <c r="K141" s="36"/>
    </row>
    <row r="142" spans="3:11" x14ac:dyDescent="0.25">
      <c r="C142" s="37" t="s">
        <v>1613</v>
      </c>
      <c r="D142" s="38">
        <v>165</v>
      </c>
      <c r="E142" s="39">
        <f t="shared" si="8"/>
        <v>660</v>
      </c>
      <c r="F142" s="40">
        <v>11</v>
      </c>
      <c r="G142" s="41">
        <v>150</v>
      </c>
      <c r="H142" s="42">
        <f t="shared" si="9"/>
        <v>600</v>
      </c>
      <c r="I142" s="43">
        <v>10</v>
      </c>
      <c r="J142" s="44"/>
      <c r="K142" s="45"/>
    </row>
    <row r="143" spans="3:11" x14ac:dyDescent="0.25">
      <c r="C143" s="46" t="s">
        <v>1614</v>
      </c>
      <c r="D143" s="47">
        <v>330</v>
      </c>
      <c r="E143" s="48">
        <f t="shared" si="8"/>
        <v>1320</v>
      </c>
      <c r="F143" s="49">
        <v>22</v>
      </c>
      <c r="G143" s="50">
        <v>300</v>
      </c>
      <c r="H143" s="51">
        <f t="shared" si="9"/>
        <v>1200</v>
      </c>
      <c r="I143" s="52">
        <v>20</v>
      </c>
      <c r="J143" s="53"/>
      <c r="K143" s="54"/>
    </row>
    <row r="144" spans="3:11" x14ac:dyDescent="0.25">
      <c r="C144" s="28" t="s">
        <v>1615</v>
      </c>
      <c r="D144" s="29">
        <v>495</v>
      </c>
      <c r="E144" s="30">
        <f t="shared" si="8"/>
        <v>1980</v>
      </c>
      <c r="F144" s="31">
        <v>33</v>
      </c>
      <c r="G144" s="32">
        <v>450</v>
      </c>
      <c r="H144" s="33">
        <f t="shared" si="9"/>
        <v>1800</v>
      </c>
      <c r="I144" s="34">
        <v>30</v>
      </c>
      <c r="J144" s="35"/>
      <c r="K144" s="36"/>
    </row>
    <row r="145" spans="3:11" x14ac:dyDescent="0.25">
      <c r="C145" s="46" t="s">
        <v>1616</v>
      </c>
      <c r="D145" s="47">
        <v>165</v>
      </c>
      <c r="E145" s="48">
        <f t="shared" si="8"/>
        <v>660</v>
      </c>
      <c r="F145" s="49">
        <v>11</v>
      </c>
      <c r="G145" s="50">
        <v>150</v>
      </c>
      <c r="H145" s="51">
        <f t="shared" si="9"/>
        <v>600</v>
      </c>
      <c r="I145" s="52">
        <v>10</v>
      </c>
      <c r="J145" s="53"/>
      <c r="K145" s="54"/>
    </row>
    <row r="146" spans="3:11" x14ac:dyDescent="0.25">
      <c r="C146" s="37" t="s">
        <v>1617</v>
      </c>
      <c r="D146" s="38">
        <v>330</v>
      </c>
      <c r="E146" s="39">
        <f t="shared" si="8"/>
        <v>1320</v>
      </c>
      <c r="F146" s="40">
        <v>22</v>
      </c>
      <c r="G146" s="41">
        <v>300</v>
      </c>
      <c r="H146" s="42">
        <f t="shared" si="9"/>
        <v>1200</v>
      </c>
      <c r="I146" s="43">
        <v>20</v>
      </c>
      <c r="J146" s="44"/>
      <c r="K146" s="45"/>
    </row>
    <row r="147" spans="3:11" x14ac:dyDescent="0.25">
      <c r="C147" s="28" t="s">
        <v>1618</v>
      </c>
      <c r="D147" s="29">
        <v>660</v>
      </c>
      <c r="E147" s="30">
        <f t="shared" si="8"/>
        <v>2640</v>
      </c>
      <c r="F147" s="31">
        <v>44</v>
      </c>
      <c r="G147" s="32">
        <v>600</v>
      </c>
      <c r="H147" s="33">
        <f t="shared" si="9"/>
        <v>2400</v>
      </c>
      <c r="I147" s="34">
        <v>40</v>
      </c>
      <c r="J147" s="35"/>
      <c r="K147" s="36"/>
    </row>
    <row r="148" spans="3:11" x14ac:dyDescent="0.25">
      <c r="C148" s="37" t="s">
        <v>1618</v>
      </c>
      <c r="D148" s="38">
        <v>660</v>
      </c>
      <c r="E148" s="39">
        <f t="shared" si="8"/>
        <v>2640</v>
      </c>
      <c r="F148" s="40">
        <v>44</v>
      </c>
      <c r="G148" s="41">
        <v>600</v>
      </c>
      <c r="H148" s="42">
        <f t="shared" si="9"/>
        <v>2400</v>
      </c>
      <c r="I148" s="43">
        <v>40</v>
      </c>
      <c r="J148" s="44"/>
      <c r="K148" s="45"/>
    </row>
    <row r="149" spans="3:11" x14ac:dyDescent="0.25">
      <c r="C149" s="28" t="s">
        <v>1619</v>
      </c>
      <c r="D149" s="29">
        <v>14848</v>
      </c>
      <c r="E149" s="30">
        <f t="shared" si="8"/>
        <v>59392</v>
      </c>
      <c r="F149" s="31">
        <v>988</v>
      </c>
      <c r="G149" s="32">
        <v>13500</v>
      </c>
      <c r="H149" s="33">
        <f t="shared" si="9"/>
        <v>54000</v>
      </c>
      <c r="I149" s="34">
        <v>900</v>
      </c>
      <c r="J149" s="35"/>
      <c r="K149" s="36"/>
    </row>
    <row r="150" spans="3:11" x14ac:dyDescent="0.25">
      <c r="C150" s="37" t="s">
        <v>1620</v>
      </c>
      <c r="D150" s="38">
        <v>412</v>
      </c>
      <c r="E150" s="39">
        <f t="shared" si="8"/>
        <v>1648</v>
      </c>
      <c r="F150" s="40">
        <v>27</v>
      </c>
      <c r="G150" s="41">
        <v>375</v>
      </c>
      <c r="H150" s="42">
        <f t="shared" si="9"/>
        <v>1500</v>
      </c>
      <c r="I150" s="43">
        <v>25</v>
      </c>
      <c r="J150" s="44"/>
      <c r="K150" s="45"/>
    </row>
    <row r="151" spans="3:11" x14ac:dyDescent="0.25">
      <c r="C151" s="46" t="s">
        <v>1621</v>
      </c>
      <c r="D151" s="47">
        <v>825</v>
      </c>
      <c r="E151" s="48">
        <f t="shared" si="8"/>
        <v>3300</v>
      </c>
      <c r="F151" s="49">
        <v>55</v>
      </c>
      <c r="G151" s="50">
        <v>750</v>
      </c>
      <c r="H151" s="51">
        <f t="shared" si="9"/>
        <v>3000</v>
      </c>
      <c r="I151" s="52">
        <v>50</v>
      </c>
      <c r="J151" s="53"/>
      <c r="K151" s="54"/>
    </row>
    <row r="152" spans="3:11" x14ac:dyDescent="0.25">
      <c r="C152" s="37" t="s">
        <v>1622</v>
      </c>
      <c r="D152" s="38">
        <v>1237</v>
      </c>
      <c r="E152" s="39">
        <f t="shared" si="8"/>
        <v>4948</v>
      </c>
      <c r="F152" s="40">
        <v>82</v>
      </c>
      <c r="G152" s="41">
        <v>1125</v>
      </c>
      <c r="H152" s="42">
        <f t="shared" si="9"/>
        <v>4500</v>
      </c>
      <c r="I152" s="43">
        <v>75</v>
      </c>
      <c r="J152" s="44"/>
      <c r="K152" s="45"/>
    </row>
    <row r="153" spans="3:11" x14ac:dyDescent="0.25">
      <c r="C153" s="46" t="s">
        <v>1623</v>
      </c>
      <c r="D153" s="47">
        <v>1650</v>
      </c>
      <c r="E153" s="48">
        <f t="shared" si="8"/>
        <v>6600</v>
      </c>
      <c r="F153" s="49">
        <v>110</v>
      </c>
      <c r="G153" s="50">
        <v>1500</v>
      </c>
      <c r="H153" s="51">
        <f t="shared" si="9"/>
        <v>6000</v>
      </c>
      <c r="I153" s="52">
        <v>100</v>
      </c>
      <c r="J153" s="53"/>
      <c r="K153" s="54"/>
    </row>
    <row r="154" spans="3:11" x14ac:dyDescent="0.25">
      <c r="C154" s="37" t="s">
        <v>1624</v>
      </c>
      <c r="D154" s="38">
        <v>2062</v>
      </c>
      <c r="E154" s="39">
        <f t="shared" si="8"/>
        <v>8248</v>
      </c>
      <c r="F154" s="40">
        <v>137</v>
      </c>
      <c r="G154" s="41">
        <v>1875</v>
      </c>
      <c r="H154" s="42">
        <f t="shared" si="9"/>
        <v>7500</v>
      </c>
      <c r="I154" s="43">
        <v>125</v>
      </c>
      <c r="J154" s="44"/>
      <c r="K154" s="45"/>
    </row>
    <row r="155" spans="3:11" x14ac:dyDescent="0.25">
      <c r="C155" s="46" t="s">
        <v>1625</v>
      </c>
      <c r="D155" s="47">
        <v>2475</v>
      </c>
      <c r="E155" s="48">
        <f t="shared" si="8"/>
        <v>9900</v>
      </c>
      <c r="F155" s="49">
        <v>165</v>
      </c>
      <c r="G155" s="50">
        <v>2250</v>
      </c>
      <c r="H155" s="51">
        <f t="shared" si="9"/>
        <v>9000</v>
      </c>
      <c r="I155" s="52">
        <v>150</v>
      </c>
      <c r="J155" s="53"/>
      <c r="K155" s="54"/>
    </row>
    <row r="156" spans="3:11" x14ac:dyDescent="0.25">
      <c r="C156" s="37" t="s">
        <v>1626</v>
      </c>
      <c r="D156" s="38">
        <v>2887</v>
      </c>
      <c r="E156" s="39">
        <f t="shared" si="8"/>
        <v>11548</v>
      </c>
      <c r="F156" s="40">
        <v>192</v>
      </c>
      <c r="G156" s="41">
        <v>2625</v>
      </c>
      <c r="H156" s="42">
        <f t="shared" si="9"/>
        <v>10500</v>
      </c>
      <c r="I156" s="43">
        <v>175</v>
      </c>
      <c r="J156" s="44"/>
      <c r="K156" s="45"/>
    </row>
    <row r="157" spans="3:11" x14ac:dyDescent="0.25">
      <c r="C157" s="46" t="s">
        <v>1627</v>
      </c>
      <c r="D157" s="47">
        <v>3300</v>
      </c>
      <c r="E157" s="48">
        <f t="shared" si="8"/>
        <v>13200</v>
      </c>
      <c r="F157" s="49">
        <v>220</v>
      </c>
      <c r="G157" s="50">
        <v>3000</v>
      </c>
      <c r="H157" s="51">
        <f t="shared" si="9"/>
        <v>12000</v>
      </c>
      <c r="I157" s="52">
        <v>200</v>
      </c>
      <c r="J157" s="53"/>
      <c r="K157" s="54"/>
    </row>
    <row r="158" spans="3:11" x14ac:dyDescent="0.25">
      <c r="C158" s="28" t="s">
        <v>1628</v>
      </c>
      <c r="D158" s="29">
        <v>8661</v>
      </c>
      <c r="E158" s="30">
        <f t="shared" si="8"/>
        <v>34644</v>
      </c>
      <c r="F158" s="31">
        <v>576</v>
      </c>
      <c r="G158" s="32">
        <v>7875</v>
      </c>
      <c r="H158" s="33">
        <f t="shared" si="9"/>
        <v>31500</v>
      </c>
      <c r="I158" s="34">
        <v>525</v>
      </c>
      <c r="J158" s="35"/>
      <c r="K158" s="36"/>
    </row>
    <row r="159" spans="3:11" x14ac:dyDescent="0.25">
      <c r="C159" s="46" t="s">
        <v>1629</v>
      </c>
      <c r="D159" s="47">
        <v>412</v>
      </c>
      <c r="E159" s="48">
        <f t="shared" si="8"/>
        <v>1648</v>
      </c>
      <c r="F159" s="49">
        <v>27</v>
      </c>
      <c r="G159" s="50">
        <v>375</v>
      </c>
      <c r="H159" s="51">
        <f t="shared" si="9"/>
        <v>1500</v>
      </c>
      <c r="I159" s="52">
        <v>25</v>
      </c>
      <c r="J159" s="53"/>
      <c r="K159" s="54"/>
    </row>
    <row r="160" spans="3:11" x14ac:dyDescent="0.25">
      <c r="C160" s="37" t="s">
        <v>1630</v>
      </c>
      <c r="D160" s="38">
        <v>825</v>
      </c>
      <c r="E160" s="39">
        <f t="shared" si="8"/>
        <v>3300</v>
      </c>
      <c r="F160" s="40">
        <v>55</v>
      </c>
      <c r="G160" s="41">
        <v>750</v>
      </c>
      <c r="H160" s="42">
        <f t="shared" si="9"/>
        <v>3000</v>
      </c>
      <c r="I160" s="43">
        <v>50</v>
      </c>
      <c r="J160" s="44"/>
      <c r="K160" s="45"/>
    </row>
    <row r="161" spans="3:11" x14ac:dyDescent="0.25">
      <c r="C161" s="46" t="s">
        <v>1631</v>
      </c>
      <c r="D161" s="47">
        <v>1237</v>
      </c>
      <c r="E161" s="48">
        <f t="shared" si="8"/>
        <v>4948</v>
      </c>
      <c r="F161" s="49">
        <v>82</v>
      </c>
      <c r="G161" s="50">
        <v>1125</v>
      </c>
      <c r="H161" s="51">
        <f t="shared" si="9"/>
        <v>4500</v>
      </c>
      <c r="I161" s="52">
        <v>75</v>
      </c>
      <c r="J161" s="53"/>
      <c r="K161" s="54"/>
    </row>
    <row r="162" spans="3:11" x14ac:dyDescent="0.25">
      <c r="C162" s="37" t="s">
        <v>1632</v>
      </c>
      <c r="D162" s="38">
        <v>1650</v>
      </c>
      <c r="E162" s="39">
        <f t="shared" si="8"/>
        <v>6600</v>
      </c>
      <c r="F162" s="40">
        <v>110</v>
      </c>
      <c r="G162" s="41">
        <v>1500</v>
      </c>
      <c r="H162" s="42">
        <f t="shared" si="9"/>
        <v>6000</v>
      </c>
      <c r="I162" s="43">
        <v>100</v>
      </c>
      <c r="J162" s="44"/>
      <c r="K162" s="45"/>
    </row>
    <row r="163" spans="3:11" x14ac:dyDescent="0.25">
      <c r="C163" s="46" t="s">
        <v>1633</v>
      </c>
      <c r="D163" s="47">
        <v>2062</v>
      </c>
      <c r="E163" s="48">
        <f t="shared" si="8"/>
        <v>8248</v>
      </c>
      <c r="F163" s="49">
        <v>137</v>
      </c>
      <c r="G163" s="50">
        <v>1875</v>
      </c>
      <c r="H163" s="51">
        <f t="shared" si="9"/>
        <v>7500</v>
      </c>
      <c r="I163" s="52">
        <v>125</v>
      </c>
      <c r="J163" s="53"/>
      <c r="K163" s="54"/>
    </row>
    <row r="164" spans="3:11" x14ac:dyDescent="0.25">
      <c r="C164" s="37" t="s">
        <v>1634</v>
      </c>
      <c r="D164" s="38">
        <v>2475</v>
      </c>
      <c r="E164" s="39">
        <f t="shared" si="8"/>
        <v>9900</v>
      </c>
      <c r="F164" s="40">
        <v>165</v>
      </c>
      <c r="G164" s="41">
        <v>2250</v>
      </c>
      <c r="H164" s="42">
        <f t="shared" si="9"/>
        <v>9000</v>
      </c>
      <c r="I164" s="43">
        <v>150</v>
      </c>
      <c r="J164" s="44"/>
      <c r="K164" s="45"/>
    </row>
  </sheetData>
  <autoFilter ref="C6:O164" xr:uid="{00000000-0009-0000-0000-000007000000}"/>
  <mergeCells count="5">
    <mergeCell ref="J3:K3"/>
    <mergeCell ref="C3:I3"/>
    <mergeCell ref="C4:C5"/>
    <mergeCell ref="D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Farmlist</vt:lpstr>
      <vt:lpstr>FarmOasises</vt:lpstr>
      <vt:lpstr>Oasises</vt:lpstr>
      <vt:lpstr>other</vt:lpstr>
      <vt:lpstr>Troops</vt:lpstr>
      <vt:lpstr>Reports</vt:lpstr>
      <vt:lpstr>Rally Point</vt:lpstr>
      <vt:lpstr>Buildings</vt:lpstr>
      <vt:lpstr>Tasks&amp;Rewards(Startvillage)</vt:lpstr>
      <vt:lpstr>QuestRewards(GeneralTasks)</vt:lpstr>
      <vt:lpstr>Tasks&amp;Rewards(EveryVillage)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Alexeenko</dc:creator>
  <cp:lastModifiedBy>Александр Алексеенко</cp:lastModifiedBy>
  <dcterms:created xsi:type="dcterms:W3CDTF">2015-06-05T18:19:34Z</dcterms:created>
  <dcterms:modified xsi:type="dcterms:W3CDTF">2024-08-25T08:27:27Z</dcterms:modified>
</cp:coreProperties>
</file>