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 My College\2022\UADE - Diplomatura en Ciencia de Datos\3. Machine Learning - Algoritmos y aplicaciones\12. Clase12\"/>
    </mc:Choice>
  </mc:AlternateContent>
  <xr:revisionPtr revIDLastSave="0" documentId="13_ncr:1_{069FE311-1E37-426F-B28C-D5729F7773D7}" xr6:coauthVersionLast="47" xr6:coauthVersionMax="47" xr10:uidLastSave="{00000000-0000-0000-0000-000000000000}"/>
  <bookViews>
    <workbookView xWindow="-108" yWindow="-108" windowWidth="23256" windowHeight="12576" xr2:uid="{D046E461-4447-4714-BCE7-1E77162B2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8" i="1" l="1"/>
  <c r="AJ28" i="1"/>
  <c r="AJ27" i="1"/>
  <c r="AK24" i="1"/>
  <c r="AK23" i="1"/>
  <c r="AK20" i="1"/>
  <c r="AK17" i="1"/>
  <c r="AK16" i="1"/>
  <c r="AK13" i="1"/>
  <c r="AK12" i="1"/>
  <c r="AJ7" i="1"/>
  <c r="AF30" i="1"/>
  <c r="AI30" i="1" s="1"/>
  <c r="AF29" i="1"/>
  <c r="AI29" i="1" s="1"/>
  <c r="AF28" i="1"/>
  <c r="AI28" i="1" s="1"/>
  <c r="AF27" i="1"/>
  <c r="AI27" i="1" s="1"/>
  <c r="AF26" i="1"/>
  <c r="AI26" i="1" s="1"/>
  <c r="AF25" i="1"/>
  <c r="AI25" i="1" s="1"/>
  <c r="AF24" i="1"/>
  <c r="AI24" i="1" s="1"/>
  <c r="AF23" i="1"/>
  <c r="AI23" i="1" s="1"/>
  <c r="AF22" i="1"/>
  <c r="AI22" i="1" s="1"/>
  <c r="AF21" i="1"/>
  <c r="AI21" i="1" s="1"/>
  <c r="AF20" i="1"/>
  <c r="AI20" i="1" s="1"/>
  <c r="AF19" i="1"/>
  <c r="AI19" i="1" s="1"/>
  <c r="AF18" i="1"/>
  <c r="AI18" i="1" s="1"/>
  <c r="AF17" i="1"/>
  <c r="AI17" i="1" s="1"/>
  <c r="AF16" i="1"/>
  <c r="AI16" i="1" s="1"/>
  <c r="AF15" i="1"/>
  <c r="AI15" i="1" s="1"/>
  <c r="AF14" i="1"/>
  <c r="AI14" i="1" s="1"/>
  <c r="AF13" i="1"/>
  <c r="AI13" i="1" s="1"/>
  <c r="AF12" i="1"/>
  <c r="AI12" i="1" s="1"/>
  <c r="AF11" i="1"/>
  <c r="AI11" i="1" s="1"/>
  <c r="AF10" i="1"/>
  <c r="AI10" i="1" s="1"/>
  <c r="AF9" i="1"/>
  <c r="AI9" i="1" s="1"/>
  <c r="AF8" i="1"/>
  <c r="AI8" i="1" s="1"/>
  <c r="AF7" i="1"/>
  <c r="AI7" i="1" s="1"/>
  <c r="AE30" i="1"/>
  <c r="AH30" i="1" s="1"/>
  <c r="AK30" i="1" s="1"/>
  <c r="AD30" i="1"/>
  <c r="AG30" i="1" s="1"/>
  <c r="AJ30" i="1" s="1"/>
  <c r="AL30" i="1" s="1"/>
  <c r="AM30" i="1" s="1"/>
  <c r="AE29" i="1"/>
  <c r="AH29" i="1" s="1"/>
  <c r="AK29" i="1" s="1"/>
  <c r="AD29" i="1"/>
  <c r="AG29" i="1" s="1"/>
  <c r="AJ29" i="1" s="1"/>
  <c r="AL29" i="1" s="1"/>
  <c r="AM29" i="1" s="1"/>
  <c r="AE28" i="1"/>
  <c r="AH28" i="1" s="1"/>
  <c r="AD28" i="1"/>
  <c r="AG28" i="1" s="1"/>
  <c r="AE27" i="1"/>
  <c r="AH27" i="1" s="1"/>
  <c r="AK27" i="1" s="1"/>
  <c r="AD27" i="1"/>
  <c r="AG27" i="1" s="1"/>
  <c r="AE26" i="1"/>
  <c r="AH26" i="1" s="1"/>
  <c r="AK26" i="1" s="1"/>
  <c r="AD26" i="1"/>
  <c r="AG26" i="1" s="1"/>
  <c r="AJ26" i="1" s="1"/>
  <c r="AL26" i="1" s="1"/>
  <c r="AM26" i="1" s="1"/>
  <c r="AE25" i="1"/>
  <c r="AH25" i="1" s="1"/>
  <c r="AK25" i="1" s="1"/>
  <c r="AD25" i="1"/>
  <c r="AG25" i="1" s="1"/>
  <c r="AJ25" i="1" s="1"/>
  <c r="AL25" i="1" s="1"/>
  <c r="AM25" i="1" s="1"/>
  <c r="AE24" i="1"/>
  <c r="AH24" i="1" s="1"/>
  <c r="AD24" i="1"/>
  <c r="AG24" i="1" s="1"/>
  <c r="AJ24" i="1" s="1"/>
  <c r="AL24" i="1" s="1"/>
  <c r="AE23" i="1"/>
  <c r="AH23" i="1" s="1"/>
  <c r="AD23" i="1"/>
  <c r="AG23" i="1" s="1"/>
  <c r="AJ23" i="1" s="1"/>
  <c r="AL23" i="1" s="1"/>
  <c r="AE22" i="1"/>
  <c r="AH22" i="1" s="1"/>
  <c r="AK22" i="1" s="1"/>
  <c r="AD22" i="1"/>
  <c r="AG22" i="1" s="1"/>
  <c r="AJ22" i="1" s="1"/>
  <c r="AL22" i="1" s="1"/>
  <c r="AM22" i="1" s="1"/>
  <c r="AE21" i="1"/>
  <c r="AH21" i="1" s="1"/>
  <c r="AK21" i="1" s="1"/>
  <c r="AD21" i="1"/>
  <c r="AG21" i="1" s="1"/>
  <c r="AJ21" i="1" s="1"/>
  <c r="AL21" i="1" s="1"/>
  <c r="AM21" i="1" s="1"/>
  <c r="AE20" i="1"/>
  <c r="AH20" i="1" s="1"/>
  <c r="AD20" i="1"/>
  <c r="AG20" i="1" s="1"/>
  <c r="AJ20" i="1" s="1"/>
  <c r="AE19" i="1"/>
  <c r="AH19" i="1" s="1"/>
  <c r="AK19" i="1" s="1"/>
  <c r="AD19" i="1"/>
  <c r="AG19" i="1" s="1"/>
  <c r="AJ19" i="1" s="1"/>
  <c r="AE18" i="1"/>
  <c r="AH18" i="1" s="1"/>
  <c r="AK18" i="1" s="1"/>
  <c r="AD18" i="1"/>
  <c r="AG18" i="1" s="1"/>
  <c r="AJ18" i="1" s="1"/>
  <c r="AL18" i="1" s="1"/>
  <c r="AM18" i="1" s="1"/>
  <c r="AE17" i="1"/>
  <c r="AH17" i="1" s="1"/>
  <c r="AD17" i="1"/>
  <c r="AG17" i="1" s="1"/>
  <c r="AJ17" i="1" s="1"/>
  <c r="AL17" i="1" s="1"/>
  <c r="AM17" i="1" s="1"/>
  <c r="AE16" i="1"/>
  <c r="AH16" i="1" s="1"/>
  <c r="AD16" i="1"/>
  <c r="AG16" i="1" s="1"/>
  <c r="AJ16" i="1" s="1"/>
  <c r="AL16" i="1" s="1"/>
  <c r="AE15" i="1"/>
  <c r="AH15" i="1" s="1"/>
  <c r="AK15" i="1" s="1"/>
  <c r="AD15" i="1"/>
  <c r="AG15" i="1" s="1"/>
  <c r="AJ15" i="1" s="1"/>
  <c r="AE14" i="1"/>
  <c r="AH14" i="1" s="1"/>
  <c r="AK14" i="1" s="1"/>
  <c r="AD14" i="1"/>
  <c r="AG14" i="1" s="1"/>
  <c r="AJ14" i="1" s="1"/>
  <c r="AL14" i="1" s="1"/>
  <c r="AM14" i="1" s="1"/>
  <c r="AE13" i="1"/>
  <c r="AH13" i="1" s="1"/>
  <c r="AD13" i="1"/>
  <c r="AG13" i="1" s="1"/>
  <c r="AJ13" i="1" s="1"/>
  <c r="AL13" i="1" s="1"/>
  <c r="AM13" i="1" s="1"/>
  <c r="AE12" i="1"/>
  <c r="AH12" i="1" s="1"/>
  <c r="AD12" i="1"/>
  <c r="AG12" i="1" s="1"/>
  <c r="AJ12" i="1" s="1"/>
  <c r="AE11" i="1"/>
  <c r="AH11" i="1" s="1"/>
  <c r="AK11" i="1" s="1"/>
  <c r="AD11" i="1"/>
  <c r="AG11" i="1" s="1"/>
  <c r="AJ11" i="1" s="1"/>
  <c r="AE10" i="1"/>
  <c r="AH10" i="1" s="1"/>
  <c r="AK10" i="1" s="1"/>
  <c r="AD10" i="1"/>
  <c r="AG10" i="1" s="1"/>
  <c r="AJ10" i="1" s="1"/>
  <c r="AE9" i="1"/>
  <c r="AH9" i="1" s="1"/>
  <c r="AK9" i="1" s="1"/>
  <c r="AD9" i="1"/>
  <c r="AG9" i="1" s="1"/>
  <c r="AJ9" i="1" s="1"/>
  <c r="AL9" i="1" s="1"/>
  <c r="AM9" i="1" s="1"/>
  <c r="AE8" i="1"/>
  <c r="AH8" i="1" s="1"/>
  <c r="AK8" i="1" s="1"/>
  <c r="AD8" i="1"/>
  <c r="AG8" i="1" s="1"/>
  <c r="AJ8" i="1" s="1"/>
  <c r="AE7" i="1"/>
  <c r="AH7" i="1" s="1"/>
  <c r="AK7" i="1" s="1"/>
  <c r="AD7" i="1"/>
  <c r="AG7" i="1" s="1"/>
  <c r="U12" i="1"/>
  <c r="W12" i="1" s="1"/>
  <c r="T12" i="1"/>
  <c r="V12" i="1" s="1"/>
  <c r="X12" i="1" s="1"/>
  <c r="U11" i="1"/>
  <c r="W11" i="1" s="1"/>
  <c r="T11" i="1"/>
  <c r="V11" i="1" s="1"/>
  <c r="X11" i="1" s="1"/>
  <c r="U10" i="1"/>
  <c r="W10" i="1" s="1"/>
  <c r="T10" i="1"/>
  <c r="V10" i="1" s="1"/>
  <c r="X10" i="1" s="1"/>
  <c r="Y10" i="1" s="1"/>
  <c r="U9" i="1"/>
  <c r="W9" i="1" s="1"/>
  <c r="T9" i="1"/>
  <c r="V9" i="1" s="1"/>
  <c r="X9" i="1" s="1"/>
  <c r="U8" i="1"/>
  <c r="W8" i="1" s="1"/>
  <c r="T8" i="1"/>
  <c r="V8" i="1" s="1"/>
  <c r="X8" i="1" s="1"/>
  <c r="U7" i="1"/>
  <c r="W7" i="1" s="1"/>
  <c r="T7" i="1"/>
  <c r="V7" i="1" s="1"/>
  <c r="X7" i="1" s="1"/>
  <c r="Y7" i="1" s="1"/>
  <c r="T13" i="1"/>
  <c r="V13" i="1" s="1"/>
  <c r="X13" i="1" s="1"/>
  <c r="U13" i="1"/>
  <c r="W13" i="1" s="1"/>
  <c r="T14" i="1"/>
  <c r="V14" i="1" s="1"/>
  <c r="X14" i="1" s="1"/>
  <c r="U14" i="1"/>
  <c r="W14" i="1" s="1"/>
  <c r="T15" i="1"/>
  <c r="V15" i="1" s="1"/>
  <c r="X15" i="1" s="1"/>
  <c r="U15" i="1"/>
  <c r="W15" i="1" s="1"/>
  <c r="T16" i="1"/>
  <c r="V16" i="1" s="1"/>
  <c r="X16" i="1" s="1"/>
  <c r="U16" i="1"/>
  <c r="W16" i="1" s="1"/>
  <c r="T17" i="1"/>
  <c r="V17" i="1" s="1"/>
  <c r="X17" i="1" s="1"/>
  <c r="U17" i="1"/>
  <c r="W17" i="1" s="1"/>
  <c r="T18" i="1"/>
  <c r="V18" i="1" s="1"/>
  <c r="X18" i="1" s="1"/>
  <c r="U18" i="1"/>
  <c r="W18" i="1" s="1"/>
  <c r="T19" i="1"/>
  <c r="V19" i="1" s="1"/>
  <c r="X19" i="1" s="1"/>
  <c r="U19" i="1"/>
  <c r="W19" i="1" s="1"/>
  <c r="T20" i="1"/>
  <c r="V20" i="1" s="1"/>
  <c r="X20" i="1" s="1"/>
  <c r="U20" i="1"/>
  <c r="W20" i="1" s="1"/>
  <c r="T21" i="1"/>
  <c r="V21" i="1" s="1"/>
  <c r="X21" i="1" s="1"/>
  <c r="U21" i="1"/>
  <c r="W21" i="1" s="1"/>
  <c r="T22" i="1"/>
  <c r="V22" i="1" s="1"/>
  <c r="X22" i="1" s="1"/>
  <c r="U22" i="1"/>
  <c r="W22" i="1" s="1"/>
  <c r="T23" i="1"/>
  <c r="V23" i="1" s="1"/>
  <c r="X23" i="1" s="1"/>
  <c r="U23" i="1"/>
  <c r="W23" i="1" s="1"/>
  <c r="T24" i="1"/>
  <c r="V24" i="1" s="1"/>
  <c r="X24" i="1" s="1"/>
  <c r="U24" i="1"/>
  <c r="W24" i="1" s="1"/>
  <c r="T25" i="1"/>
  <c r="V25" i="1" s="1"/>
  <c r="X25" i="1" s="1"/>
  <c r="U25" i="1"/>
  <c r="W25" i="1" s="1"/>
  <c r="T26" i="1"/>
  <c r="V26" i="1" s="1"/>
  <c r="X26" i="1" s="1"/>
  <c r="U26" i="1"/>
  <c r="W26" i="1" s="1"/>
  <c r="T27" i="1"/>
  <c r="V27" i="1" s="1"/>
  <c r="X27" i="1" s="1"/>
  <c r="U27" i="1"/>
  <c r="W27" i="1" s="1"/>
  <c r="T28" i="1"/>
  <c r="V28" i="1" s="1"/>
  <c r="X28" i="1" s="1"/>
  <c r="U28" i="1"/>
  <c r="W28" i="1" s="1"/>
  <c r="T29" i="1"/>
  <c r="V29" i="1" s="1"/>
  <c r="X29" i="1" s="1"/>
  <c r="U29" i="1"/>
  <c r="W29" i="1" s="1"/>
  <c r="T30" i="1"/>
  <c r="V30" i="1" s="1"/>
  <c r="X30" i="1" s="1"/>
  <c r="U30" i="1"/>
  <c r="W30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P30" i="1" s="1"/>
  <c r="N7" i="1"/>
  <c r="O7" i="1" s="1"/>
  <c r="H23" i="1"/>
  <c r="I23" i="1" s="1"/>
  <c r="J23" i="1" s="1"/>
  <c r="H24" i="1"/>
  <c r="I24" i="1" s="1"/>
  <c r="J24" i="1" s="1"/>
  <c r="H25" i="1"/>
  <c r="I25" i="1" s="1"/>
  <c r="J25" i="1" s="1"/>
  <c r="H26" i="1"/>
  <c r="I26" i="1" s="1"/>
  <c r="J26" i="1" s="1"/>
  <c r="H27" i="1"/>
  <c r="I27" i="1" s="1"/>
  <c r="J27" i="1" s="1"/>
  <c r="H28" i="1"/>
  <c r="I28" i="1" s="1"/>
  <c r="J28" i="1" s="1"/>
  <c r="H29" i="1"/>
  <c r="I29" i="1" s="1"/>
  <c r="J29" i="1" s="1"/>
  <c r="H30" i="1"/>
  <c r="I30" i="1" s="1"/>
  <c r="J30" i="1" s="1"/>
  <c r="C23" i="1"/>
  <c r="C24" i="1"/>
  <c r="C25" i="1"/>
  <c r="C26" i="1"/>
  <c r="C27" i="1"/>
  <c r="C28" i="1"/>
  <c r="C29" i="1"/>
  <c r="C30" i="1"/>
  <c r="H22" i="1"/>
  <c r="I22" i="1" s="1"/>
  <c r="J22" i="1" s="1"/>
  <c r="H21" i="1"/>
  <c r="I21" i="1" s="1"/>
  <c r="J21" i="1" s="1"/>
  <c r="H20" i="1"/>
  <c r="I20" i="1" s="1"/>
  <c r="J20" i="1" s="1"/>
  <c r="H19" i="1"/>
  <c r="I19" i="1" s="1"/>
  <c r="J19" i="1" s="1"/>
  <c r="H18" i="1"/>
  <c r="I18" i="1" s="1"/>
  <c r="J18" i="1" s="1"/>
  <c r="H17" i="1"/>
  <c r="I17" i="1" s="1"/>
  <c r="J17" i="1" s="1"/>
  <c r="H16" i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  <c r="H12" i="1"/>
  <c r="I12" i="1" s="1"/>
  <c r="J12" i="1" s="1"/>
  <c r="H11" i="1"/>
  <c r="I11" i="1" s="1"/>
  <c r="J11" i="1" s="1"/>
  <c r="H10" i="1"/>
  <c r="I10" i="1" s="1"/>
  <c r="J10" i="1" s="1"/>
  <c r="H9" i="1"/>
  <c r="I9" i="1" s="1"/>
  <c r="J9" i="1" s="1"/>
  <c r="H8" i="1"/>
  <c r="I8" i="1" s="1"/>
  <c r="J8" i="1" s="1"/>
  <c r="H7" i="1"/>
  <c r="I7" i="1" s="1"/>
  <c r="J7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8" i="1"/>
  <c r="AL11" i="1" l="1"/>
  <c r="AM11" i="1" s="1"/>
  <c r="AL15" i="1"/>
  <c r="AM15" i="1" s="1"/>
  <c r="AL19" i="1"/>
  <c r="AM19" i="1" s="1"/>
  <c r="AM23" i="1"/>
  <c r="AL7" i="1"/>
  <c r="AM7" i="1" s="1"/>
  <c r="AL10" i="1"/>
  <c r="AM10" i="1" s="1"/>
  <c r="AL27" i="1"/>
  <c r="AM27" i="1" s="1"/>
  <c r="AL8" i="1"/>
  <c r="AM8" i="1" s="1"/>
  <c r="AL12" i="1"/>
  <c r="AM12" i="1" s="1"/>
  <c r="AM16" i="1"/>
  <c r="AM24" i="1"/>
  <c r="Y27" i="1"/>
  <c r="AL20" i="1"/>
  <c r="AM20" i="1" s="1"/>
  <c r="Y23" i="1"/>
  <c r="P7" i="1"/>
  <c r="P23" i="1"/>
  <c r="P15" i="1"/>
  <c r="AL28" i="1"/>
  <c r="AM28" i="1" s="1"/>
  <c r="Y22" i="1"/>
  <c r="P29" i="1"/>
  <c r="P13" i="1"/>
  <c r="Y18" i="1"/>
  <c r="P21" i="1"/>
  <c r="P28" i="1"/>
  <c r="Y25" i="1"/>
  <c r="Y21" i="1"/>
  <c r="P27" i="1"/>
  <c r="P26" i="1"/>
  <c r="P18" i="1"/>
  <c r="P10" i="1"/>
  <c r="Y28" i="1"/>
  <c r="P24" i="1"/>
  <c r="Y15" i="1"/>
  <c r="P14" i="1"/>
  <c r="P20" i="1"/>
  <c r="P12" i="1"/>
  <c r="P19" i="1"/>
  <c r="P11" i="1"/>
  <c r="Y29" i="1"/>
  <c r="Y9" i="1"/>
  <c r="Y17" i="1"/>
  <c r="P25" i="1"/>
  <c r="P17" i="1"/>
  <c r="P9" i="1"/>
  <c r="Y24" i="1"/>
  <c r="P16" i="1"/>
  <c r="P8" i="1"/>
  <c r="Y11" i="1"/>
  <c r="P22" i="1"/>
  <c r="Y30" i="1"/>
  <c r="Z30" i="1" s="1"/>
  <c r="Y12" i="1"/>
  <c r="Y14" i="1"/>
  <c r="Y20" i="1"/>
  <c r="Y16" i="1"/>
  <c r="Y13" i="1"/>
  <c r="Y26" i="1"/>
  <c r="Y8" i="1"/>
  <c r="Y19" i="1"/>
  <c r="Z11" i="1" l="1"/>
  <c r="Z7" i="1"/>
  <c r="Z29" i="1"/>
  <c r="Z16" i="1"/>
  <c r="Z9" i="1"/>
  <c r="Z19" i="1"/>
  <c r="Z12" i="1"/>
  <c r="Z18" i="1"/>
  <c r="Z8" i="1"/>
  <c r="Z15" i="1"/>
  <c r="Z22" i="1"/>
  <c r="Z28" i="1"/>
  <c r="Z23" i="1"/>
  <c r="Z20" i="1"/>
  <c r="Z14" i="1"/>
  <c r="Z10" i="1"/>
  <c r="Z17" i="1"/>
  <c r="Z25" i="1"/>
  <c r="Z26" i="1"/>
  <c r="Z24" i="1"/>
  <c r="Z13" i="1"/>
  <c r="Z21" i="1"/>
  <c r="Z27" i="1"/>
</calcChain>
</file>

<file path=xl/sharedStrings.xml><?xml version="1.0" encoding="utf-8"?>
<sst xmlns="http://schemas.openxmlformats.org/spreadsheetml/2006/main" count="111" uniqueCount="49">
  <si>
    <t>FECHAS - MACHINE LEARNING FEATURE ENGINEER</t>
  </si>
  <si>
    <t>Anio_mes_num</t>
  </si>
  <si>
    <t>dif_anterior</t>
  </si>
  <si>
    <t>anio_num</t>
  </si>
  <si>
    <t>mes_num</t>
  </si>
  <si>
    <t>anio x 12</t>
  </si>
  <si>
    <t>H + F</t>
  </si>
  <si>
    <t>Anio_mes en Numero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</si>
  <si>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</si>
  <si>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</si>
  <si>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</si>
  <si>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</si>
  <si>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</si>
  <si>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</si>
  <si>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</si>
  <si>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</si>
  <si>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</si>
  <si>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</si>
  <si>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</si>
  <si>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</si>
  <si>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</si>
  <si>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</si>
  <si>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</si>
  <si>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</si>
  <si>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</si>
  <si>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</si>
  <si>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</si>
  <si>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</si>
  <si>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</si>
  <si>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</si>
  <si>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</si>
  <si>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</si>
  <si>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meses_desde_201301 (I - 24156)</t>
  </si>
  <si>
    <t>fecha_string</t>
  </si>
  <si>
    <t>dia_num</t>
  </si>
  <si>
    <t>transformaciones</t>
  </si>
  <si>
    <t>anio_string</t>
  </si>
  <si>
    <t>mes_string</t>
  </si>
  <si>
    <t>X + W</t>
  </si>
  <si>
    <t>meses_desde_201412 (I - 24156)</t>
  </si>
  <si>
    <t>Anio-mes-dia en String a dif-meses en Num</t>
  </si>
  <si>
    <t>Anio-mes-dia en String a dif-anios en Num</t>
  </si>
  <si>
    <t>anios_desde_2014 (P - O7)</t>
  </si>
  <si>
    <t>dia_string</t>
  </si>
  <si>
    <t>Anio-mes-dia en String a dif-dias en Num (mes COMERCIAL, no corridos)</t>
  </si>
  <si>
    <t>anio x 360</t>
  </si>
  <si>
    <t>mes x 30</t>
  </si>
  <si>
    <t>AJ + AK + AI</t>
  </si>
  <si>
    <t>dias_desde_20141201 (AL - 725401)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</si>
</sst>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2" borderId="0" xfId="0" applyNumberFormat="1" applyFill="1"/>
    <xf numFmtId="0" fontId="1" fillId="0" borderId="3" xfId="0" applyFont="1" applyBorder="1" applyAlignment="1">
      <alignment horizontal="center" wrapText="1"/>
    </xf>
    <xf numFmtId="0" fontId="0" fillId="0" borderId="2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8B13-5B85-4A92-9D66-7107F6F0445D}">
  <dimension ref="A1:AM30"/>
  <sheetViews>
    <sheetView tabSelected="1" workbookViewId="0">
      <selection activeCell="AM13" sqref="AM13"/>
    </sheetView>
  </sheetViews>
  <sheetFormatPr defaultRowHeight="14.4" x14ac:dyDescent="0.3"/>
  <cols>
    <col min="1" max="1" width="3.44140625" customWidth="1"/>
    <col min="2" max="2" width="14.77734375" customWidth="1"/>
    <col min="3" max="3" width="10.6640625" bestFit="1" customWidth="1"/>
    <col min="4" max="4" width="3.5546875" customWidth="1"/>
    <col min="5" max="5" width="9.88671875" customWidth="1"/>
    <col min="6" max="6" width="10" customWidth="1"/>
    <col min="7" max="7" width="4.33203125" customWidth="1"/>
    <col min="10" max="10" width="19.21875" customWidth="1"/>
    <col min="12" max="12" width="3.109375" customWidth="1"/>
    <col min="13" max="13" width="11.88671875" style="4" customWidth="1"/>
    <col min="14" max="15" width="10.21875" customWidth="1"/>
    <col min="16" max="16" width="17.44140625" customWidth="1"/>
    <col min="18" max="18" width="3.44140625" customWidth="1"/>
    <col min="19" max="19" width="11.6640625" customWidth="1"/>
    <col min="20" max="25" width="10.21875" customWidth="1"/>
    <col min="26" max="26" width="19" customWidth="1"/>
    <col min="28" max="28" width="3.44140625" customWidth="1"/>
    <col min="29" max="29" width="11.6640625" customWidth="1"/>
    <col min="30" max="37" width="10.21875" customWidth="1"/>
    <col min="38" max="38" width="10.77734375" customWidth="1"/>
    <col min="39" max="39" width="19" customWidth="1"/>
  </cols>
  <sheetData>
    <row r="1" spans="1:39" ht="18" x14ac:dyDescent="0.35">
      <c r="A1" s="3" t="s">
        <v>0</v>
      </c>
    </row>
    <row r="4" spans="1:39" x14ac:dyDescent="0.3">
      <c r="A4" s="2" t="s">
        <v>7</v>
      </c>
      <c r="L4" s="2" t="s">
        <v>41</v>
      </c>
      <c r="R4" s="2" t="s">
        <v>40</v>
      </c>
      <c r="AB4" s="2" t="s">
        <v>44</v>
      </c>
    </row>
    <row r="5" spans="1:39" x14ac:dyDescent="0.3">
      <c r="H5" s="8" t="s">
        <v>35</v>
      </c>
      <c r="I5" s="8"/>
      <c r="J5" s="8"/>
      <c r="N5" s="13" t="s">
        <v>35</v>
      </c>
      <c r="O5" s="9"/>
      <c r="P5" s="9"/>
      <c r="X5" s="13" t="s">
        <v>35</v>
      </c>
      <c r="Y5" s="9"/>
      <c r="Z5" s="9"/>
      <c r="AJ5" s="13" t="s">
        <v>35</v>
      </c>
      <c r="AK5" s="9"/>
      <c r="AL5" s="9"/>
      <c r="AM5" s="9"/>
    </row>
    <row r="6" spans="1:39" s="5" customFormat="1" ht="30.6" customHeight="1" x14ac:dyDescent="0.3">
      <c r="B6" s="6" t="s">
        <v>1</v>
      </c>
      <c r="C6" s="6" t="s">
        <v>2</v>
      </c>
      <c r="D6" s="6"/>
      <c r="E6" s="6" t="s">
        <v>3</v>
      </c>
      <c r="F6" s="6" t="s">
        <v>4</v>
      </c>
      <c r="G6" s="6"/>
      <c r="H6" s="6" t="s">
        <v>5</v>
      </c>
      <c r="I6" s="6" t="s">
        <v>6</v>
      </c>
      <c r="J6" s="7" t="s">
        <v>32</v>
      </c>
      <c r="M6" s="6" t="s">
        <v>33</v>
      </c>
      <c r="N6" s="11" t="s">
        <v>36</v>
      </c>
      <c r="O6" s="6" t="s">
        <v>3</v>
      </c>
      <c r="P6" s="6" t="s">
        <v>42</v>
      </c>
      <c r="S6" s="6" t="s">
        <v>33</v>
      </c>
      <c r="T6" s="11" t="s">
        <v>36</v>
      </c>
      <c r="U6" s="6" t="s">
        <v>37</v>
      </c>
      <c r="V6" s="11" t="s">
        <v>3</v>
      </c>
      <c r="W6" s="6" t="s">
        <v>4</v>
      </c>
      <c r="X6" s="11" t="s">
        <v>5</v>
      </c>
      <c r="Y6" s="6" t="s">
        <v>38</v>
      </c>
      <c r="Z6" s="7" t="s">
        <v>39</v>
      </c>
      <c r="AC6" s="6" t="s">
        <v>33</v>
      </c>
      <c r="AD6" s="11" t="s">
        <v>36</v>
      </c>
      <c r="AE6" s="6" t="s">
        <v>37</v>
      </c>
      <c r="AF6" s="6" t="s">
        <v>43</v>
      </c>
      <c r="AG6" s="11" t="s">
        <v>3</v>
      </c>
      <c r="AH6" s="6" t="s">
        <v>4</v>
      </c>
      <c r="AI6" s="6" t="s">
        <v>34</v>
      </c>
      <c r="AJ6" s="11" t="s">
        <v>45</v>
      </c>
      <c r="AK6" s="6" t="s">
        <v>46</v>
      </c>
      <c r="AL6" s="6" t="s">
        <v>47</v>
      </c>
      <c r="AM6" s="7" t="s">
        <v>48</v>
      </c>
    </row>
    <row r="7" spans="1:39" x14ac:dyDescent="0.3">
      <c r="B7">
        <v>201301</v>
      </c>
      <c r="E7">
        <v>2013</v>
      </c>
      <c r="F7">
        <v>1</v>
      </c>
      <c r="H7">
        <f>(E7*12)</f>
        <v>24156</v>
      </c>
      <c r="I7">
        <f>H7+F7</f>
        <v>24157</v>
      </c>
      <c r="J7" s="1">
        <f>I7-24156</f>
        <v>1</v>
      </c>
      <c r="M7" s="4" t="s">
        <v>8</v>
      </c>
      <c r="N7" s="12" t="str">
        <f>MID(M7,1,4)</f>
        <v>2013</v>
      </c>
      <c r="O7" s="14">
        <f>VALUE(N7)</f>
        <v>2013</v>
      </c>
      <c r="P7" s="15">
        <f t="shared" ref="P7:P13" si="0">ABS(O7-$O$30)</f>
        <v>1</v>
      </c>
      <c r="S7" s="4" t="s">
        <v>8</v>
      </c>
      <c r="T7" s="12" t="str">
        <f t="shared" ref="T7:T30" si="1">MID(S7,1,4)</f>
        <v>2013</v>
      </c>
      <c r="U7" t="str">
        <f t="shared" ref="U7:U12" si="2">MID(S7,6,2)</f>
        <v>01</v>
      </c>
      <c r="V7" s="12">
        <f t="shared" ref="V7:V12" si="3">VALUE(T7)</f>
        <v>2013</v>
      </c>
      <c r="W7">
        <f t="shared" ref="W7:W12" si="4">VALUE(U7)</f>
        <v>1</v>
      </c>
      <c r="X7" s="12">
        <f>V7 * 12</f>
        <v>24156</v>
      </c>
      <c r="Y7" s="14">
        <f>X7 + W7</f>
        <v>24157</v>
      </c>
      <c r="Z7" s="15">
        <f>+ABS(Y7 - $Y$30)</f>
        <v>23</v>
      </c>
      <c r="AC7" s="4" t="s">
        <v>8</v>
      </c>
      <c r="AD7" s="12" t="str">
        <f t="shared" ref="AD7:AD30" si="5">MID(AC7,1,4)</f>
        <v>2013</v>
      </c>
      <c r="AE7" t="str">
        <f t="shared" ref="AE7:AE30" si="6">MID(AC7,6,2)</f>
        <v>01</v>
      </c>
      <c r="AF7" t="str">
        <f>MID(AC7,9,2)</f>
        <v>01</v>
      </c>
      <c r="AG7" s="12">
        <f t="shared" ref="AG7:AG30" si="7">VALUE(AD7)</f>
        <v>2013</v>
      </c>
      <c r="AH7">
        <f t="shared" ref="AH7:AH30" si="8">VALUE(AE7)</f>
        <v>1</v>
      </c>
      <c r="AI7">
        <f>VALUE(AF7)</f>
        <v>1</v>
      </c>
      <c r="AJ7" s="12">
        <f>+AG7*360</f>
        <v>724680</v>
      </c>
      <c r="AK7" s="14">
        <f>AH7 * 30</f>
        <v>30</v>
      </c>
      <c r="AL7" s="14">
        <f>+AJ7 + AK7 + AI7</f>
        <v>724711</v>
      </c>
      <c r="AM7" s="15">
        <f t="shared" ref="AM7:AM17" si="9">+ABS(AL7 - $AL$30)</f>
        <v>690</v>
      </c>
    </row>
    <row r="8" spans="1:39" x14ac:dyDescent="0.3">
      <c r="B8">
        <v>201302</v>
      </c>
      <c r="C8">
        <f>+B8-B7</f>
        <v>1</v>
      </c>
      <c r="E8">
        <v>2013</v>
      </c>
      <c r="F8">
        <v>2</v>
      </c>
      <c r="H8">
        <f t="shared" ref="H8:H22" si="10">(E8*12)</f>
        <v>24156</v>
      </c>
      <c r="I8">
        <f t="shared" ref="I8:I22" si="11">H8+F8</f>
        <v>24158</v>
      </c>
      <c r="J8" s="1">
        <f t="shared" ref="J8:J30" si="12">I8-24156</f>
        <v>2</v>
      </c>
      <c r="M8" s="4" t="s">
        <v>9</v>
      </c>
      <c r="N8" s="12" t="str">
        <f>MID(M8,1,4)</f>
        <v>2013</v>
      </c>
      <c r="O8" s="14">
        <f t="shared" ref="O8:O30" si="13">VALUE(N8)</f>
        <v>2013</v>
      </c>
      <c r="P8" s="15">
        <f t="shared" si="0"/>
        <v>1</v>
      </c>
      <c r="S8" s="4" t="s">
        <v>9</v>
      </c>
      <c r="T8" s="12" t="str">
        <f t="shared" si="1"/>
        <v>2013</v>
      </c>
      <c r="U8" t="str">
        <f t="shared" si="2"/>
        <v>02</v>
      </c>
      <c r="V8" s="12">
        <f t="shared" si="3"/>
        <v>2013</v>
      </c>
      <c r="W8">
        <f t="shared" si="4"/>
        <v>2</v>
      </c>
      <c r="X8" s="12">
        <f t="shared" ref="X8:X30" si="14">V8 * 12</f>
        <v>24156</v>
      </c>
      <c r="Y8" s="14">
        <f t="shared" ref="Y8:Y30" si="15">X8 + W8</f>
        <v>24158</v>
      </c>
      <c r="Z8" s="15">
        <f>+ABS(Y8 - $Y$30)</f>
        <v>22</v>
      </c>
      <c r="AC8" s="4" t="s">
        <v>9</v>
      </c>
      <c r="AD8" s="12" t="str">
        <f t="shared" si="5"/>
        <v>2013</v>
      </c>
      <c r="AE8" t="str">
        <f t="shared" si="6"/>
        <v>02</v>
      </c>
      <c r="AF8" t="str">
        <f t="shared" ref="AF8:AF30" si="16">MID(AC8,9,2)</f>
        <v>01</v>
      </c>
      <c r="AG8" s="12">
        <f t="shared" si="7"/>
        <v>2013</v>
      </c>
      <c r="AH8">
        <f t="shared" si="8"/>
        <v>2</v>
      </c>
      <c r="AI8">
        <f t="shared" ref="AI8:AI30" si="17">VALUE(AF8)</f>
        <v>1</v>
      </c>
      <c r="AJ8" s="12">
        <f t="shared" ref="AJ8:AJ30" si="18">+AG8*360</f>
        <v>724680</v>
      </c>
      <c r="AK8" s="14">
        <f t="shared" ref="AK8:AK30" si="19">AH8 * 30</f>
        <v>60</v>
      </c>
      <c r="AL8" s="14">
        <f t="shared" ref="AL8:AL30" si="20">+AJ8 + AK8 + AI8</f>
        <v>724741</v>
      </c>
      <c r="AM8" s="15">
        <f t="shared" si="9"/>
        <v>660</v>
      </c>
    </row>
    <row r="9" spans="1:39" x14ac:dyDescent="0.3">
      <c r="B9">
        <v>201303</v>
      </c>
      <c r="C9">
        <f t="shared" ref="C9:C30" si="21">+B9-B8</f>
        <v>1</v>
      </c>
      <c r="E9">
        <v>2013</v>
      </c>
      <c r="F9">
        <v>3</v>
      </c>
      <c r="H9">
        <f t="shared" si="10"/>
        <v>24156</v>
      </c>
      <c r="I9">
        <f t="shared" si="11"/>
        <v>24159</v>
      </c>
      <c r="J9" s="1">
        <f t="shared" si="12"/>
        <v>3</v>
      </c>
      <c r="M9" s="4" t="s">
        <v>10</v>
      </c>
      <c r="N9" s="12" t="str">
        <f>MID(M9,1,4)</f>
        <v>2013</v>
      </c>
      <c r="O9" s="14">
        <f t="shared" si="13"/>
        <v>2013</v>
      </c>
      <c r="P9" s="15">
        <f t="shared" si="0"/>
        <v>1</v>
      </c>
      <c r="S9" s="4" t="s">
        <v>10</v>
      </c>
      <c r="T9" s="12" t="str">
        <f t="shared" si="1"/>
        <v>2013</v>
      </c>
      <c r="U9" t="str">
        <f t="shared" si="2"/>
        <v>03</v>
      </c>
      <c r="V9" s="12">
        <f t="shared" si="3"/>
        <v>2013</v>
      </c>
      <c r="W9">
        <f t="shared" si="4"/>
        <v>3</v>
      </c>
      <c r="X9" s="12">
        <f t="shared" si="14"/>
        <v>24156</v>
      </c>
      <c r="Y9" s="14">
        <f t="shared" si="15"/>
        <v>24159</v>
      </c>
      <c r="Z9" s="15">
        <f>+ABS(Y9 - $Y$30)</f>
        <v>21</v>
      </c>
      <c r="AC9" s="4" t="s">
        <v>10</v>
      </c>
      <c r="AD9" s="12" t="str">
        <f t="shared" si="5"/>
        <v>2013</v>
      </c>
      <c r="AE9" t="str">
        <f t="shared" si="6"/>
        <v>03</v>
      </c>
      <c r="AF9" t="str">
        <f t="shared" si="16"/>
        <v>01</v>
      </c>
      <c r="AG9" s="12">
        <f t="shared" si="7"/>
        <v>2013</v>
      </c>
      <c r="AH9">
        <f t="shared" si="8"/>
        <v>3</v>
      </c>
      <c r="AI9">
        <f t="shared" si="17"/>
        <v>1</v>
      </c>
      <c r="AJ9" s="12">
        <f t="shared" si="18"/>
        <v>724680</v>
      </c>
      <c r="AK9" s="14">
        <f t="shared" si="19"/>
        <v>90</v>
      </c>
      <c r="AL9" s="14">
        <f t="shared" si="20"/>
        <v>724771</v>
      </c>
      <c r="AM9" s="15">
        <f t="shared" si="9"/>
        <v>630</v>
      </c>
    </row>
    <row r="10" spans="1:39" x14ac:dyDescent="0.3">
      <c r="B10">
        <v>201304</v>
      </c>
      <c r="C10">
        <f t="shared" si="21"/>
        <v>1</v>
      </c>
      <c r="E10">
        <v>2013</v>
      </c>
      <c r="F10">
        <v>4</v>
      </c>
      <c r="H10">
        <f t="shared" si="10"/>
        <v>24156</v>
      </c>
      <c r="I10">
        <f t="shared" si="11"/>
        <v>24160</v>
      </c>
      <c r="J10" s="1">
        <f t="shared" si="12"/>
        <v>4</v>
      </c>
      <c r="M10" s="4" t="s">
        <v>11</v>
      </c>
      <c r="N10" s="12" t="str">
        <f>MID(M10,1,4)</f>
        <v>2013</v>
      </c>
      <c r="O10" s="14">
        <f t="shared" si="13"/>
        <v>2013</v>
      </c>
      <c r="P10" s="15">
        <f t="shared" si="0"/>
        <v>1</v>
      </c>
      <c r="S10" s="4" t="s">
        <v>11</v>
      </c>
      <c r="T10" s="12" t="str">
        <f t="shared" si="1"/>
        <v>2013</v>
      </c>
      <c r="U10" t="str">
        <f t="shared" si="2"/>
        <v>04</v>
      </c>
      <c r="V10" s="12">
        <f t="shared" si="3"/>
        <v>2013</v>
      </c>
      <c r="W10">
        <f t="shared" si="4"/>
        <v>4</v>
      </c>
      <c r="X10" s="12">
        <f t="shared" si="14"/>
        <v>24156</v>
      </c>
      <c r="Y10" s="14">
        <f t="shared" si="15"/>
        <v>24160</v>
      </c>
      <c r="Z10" s="15">
        <f>+ABS(Y10 - $Y$30)</f>
        <v>20</v>
      </c>
      <c r="AC10" s="4" t="s">
        <v>11</v>
      </c>
      <c r="AD10" s="12" t="str">
        <f t="shared" si="5"/>
        <v>2013</v>
      </c>
      <c r="AE10" t="str">
        <f t="shared" si="6"/>
        <v>04</v>
      </c>
      <c r="AF10" t="str">
        <f t="shared" si="16"/>
        <v>01</v>
      </c>
      <c r="AG10" s="12">
        <f t="shared" si="7"/>
        <v>2013</v>
      </c>
      <c r="AH10">
        <f t="shared" si="8"/>
        <v>4</v>
      </c>
      <c r="AI10">
        <f t="shared" si="17"/>
        <v>1</v>
      </c>
      <c r="AJ10" s="12">
        <f t="shared" si="18"/>
        <v>724680</v>
      </c>
      <c r="AK10" s="14">
        <f t="shared" si="19"/>
        <v>120</v>
      </c>
      <c r="AL10" s="14">
        <f t="shared" si="20"/>
        <v>724801</v>
      </c>
      <c r="AM10" s="15">
        <f t="shared" si="9"/>
        <v>600</v>
      </c>
    </row>
    <row r="11" spans="1:39" x14ac:dyDescent="0.3">
      <c r="B11">
        <v>201305</v>
      </c>
      <c r="C11">
        <f t="shared" si="21"/>
        <v>1</v>
      </c>
      <c r="E11">
        <v>2013</v>
      </c>
      <c r="F11">
        <v>5</v>
      </c>
      <c r="H11">
        <f t="shared" si="10"/>
        <v>24156</v>
      </c>
      <c r="I11">
        <f t="shared" si="11"/>
        <v>24161</v>
      </c>
      <c r="J11" s="1">
        <f t="shared" si="12"/>
        <v>5</v>
      </c>
      <c r="M11" s="4" t="s">
        <v>12</v>
      </c>
      <c r="N11" s="12" t="str">
        <f>MID(M11,1,4)</f>
        <v>2013</v>
      </c>
      <c r="O11" s="14">
        <f t="shared" si="13"/>
        <v>2013</v>
      </c>
      <c r="P11" s="15">
        <f t="shared" si="0"/>
        <v>1</v>
      </c>
      <c r="S11" s="4" t="s">
        <v>12</v>
      </c>
      <c r="T11" s="12" t="str">
        <f t="shared" si="1"/>
        <v>2013</v>
      </c>
      <c r="U11" t="str">
        <f t="shared" si="2"/>
        <v>05</v>
      </c>
      <c r="V11" s="12">
        <f t="shared" si="3"/>
        <v>2013</v>
      </c>
      <c r="W11">
        <f t="shared" si="4"/>
        <v>5</v>
      </c>
      <c r="X11" s="12">
        <f t="shared" si="14"/>
        <v>24156</v>
      </c>
      <c r="Y11" s="14">
        <f t="shared" si="15"/>
        <v>24161</v>
      </c>
      <c r="Z11" s="15">
        <f>+ABS(Y11 - $Y$30)</f>
        <v>19</v>
      </c>
      <c r="AC11" s="4" t="s">
        <v>12</v>
      </c>
      <c r="AD11" s="12" t="str">
        <f t="shared" si="5"/>
        <v>2013</v>
      </c>
      <c r="AE11" t="str">
        <f t="shared" si="6"/>
        <v>05</v>
      </c>
      <c r="AF11" t="str">
        <f t="shared" si="16"/>
        <v>01</v>
      </c>
      <c r="AG11" s="12">
        <f t="shared" si="7"/>
        <v>2013</v>
      </c>
      <c r="AH11">
        <f t="shared" si="8"/>
        <v>5</v>
      </c>
      <c r="AI11">
        <f t="shared" si="17"/>
        <v>1</v>
      </c>
      <c r="AJ11" s="12">
        <f t="shared" si="18"/>
        <v>724680</v>
      </c>
      <c r="AK11" s="14">
        <f t="shared" si="19"/>
        <v>150</v>
      </c>
      <c r="AL11" s="14">
        <f t="shared" si="20"/>
        <v>724831</v>
      </c>
      <c r="AM11" s="15">
        <f t="shared" si="9"/>
        <v>570</v>
      </c>
    </row>
    <row r="12" spans="1:39" x14ac:dyDescent="0.3">
      <c r="B12">
        <v>201306</v>
      </c>
      <c r="C12">
        <f t="shared" si="21"/>
        <v>1</v>
      </c>
      <c r="E12">
        <v>2013</v>
      </c>
      <c r="F12">
        <v>6</v>
      </c>
      <c r="H12">
        <f t="shared" si="10"/>
        <v>24156</v>
      </c>
      <c r="I12">
        <f t="shared" si="11"/>
        <v>24162</v>
      </c>
      <c r="J12" s="1">
        <f t="shared" si="12"/>
        <v>6</v>
      </c>
      <c r="M12" s="4" t="s">
        <v>13</v>
      </c>
      <c r="N12" s="12" t="str">
        <f>MID(M12,1,4)</f>
        <v>2013</v>
      </c>
      <c r="O12" s="14">
        <f t="shared" si="13"/>
        <v>2013</v>
      </c>
      <c r="P12" s="15">
        <f t="shared" si="0"/>
        <v>1</v>
      </c>
      <c r="S12" s="4" t="s">
        <v>13</v>
      </c>
      <c r="T12" s="12" t="str">
        <f t="shared" si="1"/>
        <v>2013</v>
      </c>
      <c r="U12" t="str">
        <f t="shared" si="2"/>
        <v>06</v>
      </c>
      <c r="V12" s="12">
        <f t="shared" si="3"/>
        <v>2013</v>
      </c>
      <c r="W12">
        <f t="shared" si="4"/>
        <v>6</v>
      </c>
      <c r="X12" s="12">
        <f t="shared" si="14"/>
        <v>24156</v>
      </c>
      <c r="Y12" s="14">
        <f t="shared" si="15"/>
        <v>24162</v>
      </c>
      <c r="Z12" s="15">
        <f>+ABS(Y12 - $Y$30)</f>
        <v>18</v>
      </c>
      <c r="AC12" s="4" t="s">
        <v>13</v>
      </c>
      <c r="AD12" s="12" t="str">
        <f t="shared" si="5"/>
        <v>2013</v>
      </c>
      <c r="AE12" t="str">
        <f t="shared" si="6"/>
        <v>06</v>
      </c>
      <c r="AF12" t="str">
        <f t="shared" si="16"/>
        <v>01</v>
      </c>
      <c r="AG12" s="12">
        <f t="shared" si="7"/>
        <v>2013</v>
      </c>
      <c r="AH12">
        <f t="shared" si="8"/>
        <v>6</v>
      </c>
      <c r="AI12">
        <f t="shared" si="17"/>
        <v>1</v>
      </c>
      <c r="AJ12" s="12">
        <f t="shared" si="18"/>
        <v>724680</v>
      </c>
      <c r="AK12" s="14">
        <f t="shared" si="19"/>
        <v>180</v>
      </c>
      <c r="AL12" s="14">
        <f t="shared" si="20"/>
        <v>724861</v>
      </c>
      <c r="AM12" s="15">
        <f t="shared" si="9"/>
        <v>540</v>
      </c>
    </row>
    <row r="13" spans="1:39" x14ac:dyDescent="0.3">
      <c r="B13">
        <v>201307</v>
      </c>
      <c r="C13">
        <f t="shared" si="21"/>
        <v>1</v>
      </c>
      <c r="E13">
        <v>2013</v>
      </c>
      <c r="F13">
        <v>7</v>
      </c>
      <c r="H13">
        <f t="shared" si="10"/>
        <v>24156</v>
      </c>
      <c r="I13">
        <f t="shared" si="11"/>
        <v>24163</v>
      </c>
      <c r="J13" s="1">
        <f t="shared" si="12"/>
        <v>7</v>
      </c>
      <c r="M13" s="4" t="s">
        <v>14</v>
      </c>
      <c r="N13" s="12" t="str">
        <f>MID(M13,1,4)</f>
        <v>2013</v>
      </c>
      <c r="O13" s="14">
        <f t="shared" si="13"/>
        <v>2013</v>
      </c>
      <c r="P13" s="15">
        <f t="shared" si="0"/>
        <v>1</v>
      </c>
      <c r="S13" s="4" t="s">
        <v>14</v>
      </c>
      <c r="T13" s="12" t="str">
        <f t="shared" si="1"/>
        <v>2013</v>
      </c>
      <c r="U13" t="str">
        <f t="shared" ref="U13:U30" si="22">MID(S13,6,2)</f>
        <v>07</v>
      </c>
      <c r="V13" s="12">
        <f t="shared" ref="V13:V30" si="23">VALUE(T13)</f>
        <v>2013</v>
      </c>
      <c r="W13">
        <f t="shared" ref="W13:W30" si="24">VALUE(U13)</f>
        <v>7</v>
      </c>
      <c r="X13" s="12">
        <f t="shared" si="14"/>
        <v>24156</v>
      </c>
      <c r="Y13" s="14">
        <f t="shared" si="15"/>
        <v>24163</v>
      </c>
      <c r="Z13" s="15">
        <f>+ABS(Y13 - $Y$30)</f>
        <v>17</v>
      </c>
      <c r="AC13" s="4" t="s">
        <v>14</v>
      </c>
      <c r="AD13" s="12" t="str">
        <f t="shared" si="5"/>
        <v>2013</v>
      </c>
      <c r="AE13" t="str">
        <f t="shared" si="6"/>
        <v>07</v>
      </c>
      <c r="AF13" t="str">
        <f t="shared" si="16"/>
        <v>01</v>
      </c>
      <c r="AG13" s="12">
        <f t="shared" si="7"/>
        <v>2013</v>
      </c>
      <c r="AH13">
        <f t="shared" si="8"/>
        <v>7</v>
      </c>
      <c r="AI13">
        <f t="shared" si="17"/>
        <v>1</v>
      </c>
      <c r="AJ13" s="12">
        <f t="shared" si="18"/>
        <v>724680</v>
      </c>
      <c r="AK13" s="14">
        <f t="shared" si="19"/>
        <v>210</v>
      </c>
      <c r="AL13" s="14">
        <f t="shared" si="20"/>
        <v>724891</v>
      </c>
      <c r="AM13" s="15">
        <f t="shared" si="9"/>
        <v>510</v>
      </c>
    </row>
    <row r="14" spans="1:39" x14ac:dyDescent="0.3">
      <c r="B14">
        <v>201308</v>
      </c>
      <c r="C14">
        <f t="shared" si="21"/>
        <v>1</v>
      </c>
      <c r="E14">
        <v>2013</v>
      </c>
      <c r="F14">
        <v>8</v>
      </c>
      <c r="H14">
        <f t="shared" si="10"/>
        <v>24156</v>
      </c>
      <c r="I14">
        <f t="shared" si="11"/>
        <v>24164</v>
      </c>
      <c r="J14" s="1">
        <f t="shared" si="12"/>
        <v>8</v>
      </c>
      <c r="M14" s="4" t="s">
        <v>15</v>
      </c>
      <c r="N14" s="12" t="str">
        <f>MID(M14,1,4)</f>
        <v>2013</v>
      </c>
      <c r="O14" s="14">
        <f t="shared" si="13"/>
        <v>2013</v>
      </c>
      <c r="P14" s="15">
        <f>ABS(O14-$O$30)</f>
        <v>1</v>
      </c>
      <c r="S14" s="4" t="s">
        <v>15</v>
      </c>
      <c r="T14" s="12" t="str">
        <f t="shared" si="1"/>
        <v>2013</v>
      </c>
      <c r="U14" t="str">
        <f t="shared" si="22"/>
        <v>08</v>
      </c>
      <c r="V14" s="12">
        <f t="shared" si="23"/>
        <v>2013</v>
      </c>
      <c r="W14">
        <f t="shared" si="24"/>
        <v>8</v>
      </c>
      <c r="X14" s="12">
        <f t="shared" si="14"/>
        <v>24156</v>
      </c>
      <c r="Y14" s="14">
        <f t="shared" si="15"/>
        <v>24164</v>
      </c>
      <c r="Z14" s="15">
        <f>+ABS(Y14 - $Y$30)</f>
        <v>16</v>
      </c>
      <c r="AC14" s="4" t="s">
        <v>15</v>
      </c>
      <c r="AD14" s="12" t="str">
        <f t="shared" si="5"/>
        <v>2013</v>
      </c>
      <c r="AE14" t="str">
        <f t="shared" si="6"/>
        <v>08</v>
      </c>
      <c r="AF14" t="str">
        <f t="shared" si="16"/>
        <v>01</v>
      </c>
      <c r="AG14" s="12">
        <f t="shared" si="7"/>
        <v>2013</v>
      </c>
      <c r="AH14">
        <f t="shared" si="8"/>
        <v>8</v>
      </c>
      <c r="AI14">
        <f t="shared" si="17"/>
        <v>1</v>
      </c>
      <c r="AJ14" s="12">
        <f t="shared" si="18"/>
        <v>724680</v>
      </c>
      <c r="AK14" s="14">
        <f t="shared" si="19"/>
        <v>240</v>
      </c>
      <c r="AL14" s="14">
        <f t="shared" si="20"/>
        <v>724921</v>
      </c>
      <c r="AM14" s="15">
        <f t="shared" si="9"/>
        <v>480</v>
      </c>
    </row>
    <row r="15" spans="1:39" x14ac:dyDescent="0.3">
      <c r="B15">
        <v>201309</v>
      </c>
      <c r="C15">
        <f t="shared" si="21"/>
        <v>1</v>
      </c>
      <c r="E15">
        <v>2013</v>
      </c>
      <c r="F15">
        <v>9</v>
      </c>
      <c r="H15">
        <f t="shared" si="10"/>
        <v>24156</v>
      </c>
      <c r="I15">
        <f t="shared" si="11"/>
        <v>24165</v>
      </c>
      <c r="J15" s="1">
        <f t="shared" si="12"/>
        <v>9</v>
      </c>
      <c r="M15" s="4" t="s">
        <v>16</v>
      </c>
      <c r="N15" s="12" t="str">
        <f>MID(M15,1,4)</f>
        <v>2013</v>
      </c>
      <c r="O15" s="14">
        <f t="shared" si="13"/>
        <v>2013</v>
      </c>
      <c r="P15" s="15">
        <f t="shared" ref="P15:P30" si="25">ABS(O15-$O$30)</f>
        <v>1</v>
      </c>
      <c r="S15" s="4" t="s">
        <v>16</v>
      </c>
      <c r="T15" s="12" t="str">
        <f t="shared" si="1"/>
        <v>2013</v>
      </c>
      <c r="U15" t="str">
        <f t="shared" si="22"/>
        <v>09</v>
      </c>
      <c r="V15" s="12">
        <f t="shared" si="23"/>
        <v>2013</v>
      </c>
      <c r="W15">
        <f t="shared" si="24"/>
        <v>9</v>
      </c>
      <c r="X15" s="12">
        <f t="shared" si="14"/>
        <v>24156</v>
      </c>
      <c r="Y15" s="14">
        <f t="shared" si="15"/>
        <v>24165</v>
      </c>
      <c r="Z15" s="15">
        <f>+ABS(Y15 - $Y$30)</f>
        <v>15</v>
      </c>
      <c r="AC15" s="4" t="s">
        <v>16</v>
      </c>
      <c r="AD15" s="12" t="str">
        <f t="shared" si="5"/>
        <v>2013</v>
      </c>
      <c r="AE15" t="str">
        <f t="shared" si="6"/>
        <v>09</v>
      </c>
      <c r="AF15" t="str">
        <f t="shared" si="16"/>
        <v>01</v>
      </c>
      <c r="AG15" s="12">
        <f t="shared" si="7"/>
        <v>2013</v>
      </c>
      <c r="AH15">
        <f t="shared" si="8"/>
        <v>9</v>
      </c>
      <c r="AI15">
        <f t="shared" si="17"/>
        <v>1</v>
      </c>
      <c r="AJ15" s="12">
        <f t="shared" si="18"/>
        <v>724680</v>
      </c>
      <c r="AK15" s="14">
        <f t="shared" si="19"/>
        <v>270</v>
      </c>
      <c r="AL15" s="14">
        <f t="shared" si="20"/>
        <v>724951</v>
      </c>
      <c r="AM15" s="15">
        <f t="shared" si="9"/>
        <v>450</v>
      </c>
    </row>
    <row r="16" spans="1:39" x14ac:dyDescent="0.3">
      <c r="B16">
        <v>201310</v>
      </c>
      <c r="C16">
        <f t="shared" si="21"/>
        <v>1</v>
      </c>
      <c r="E16">
        <v>2013</v>
      </c>
      <c r="F16">
        <v>10</v>
      </c>
      <c r="H16">
        <f t="shared" si="10"/>
        <v>24156</v>
      </c>
      <c r="I16">
        <f t="shared" si="11"/>
        <v>24166</v>
      </c>
      <c r="J16" s="1">
        <f t="shared" si="12"/>
        <v>10</v>
      </c>
      <c r="M16" s="4" t="s">
        <v>17</v>
      </c>
      <c r="N16" s="12" t="str">
        <f>MID(M16,1,4)</f>
        <v>2013</v>
      </c>
      <c r="O16" s="14">
        <f t="shared" si="13"/>
        <v>2013</v>
      </c>
      <c r="P16" s="15">
        <f t="shared" si="25"/>
        <v>1</v>
      </c>
      <c r="S16" s="4" t="s">
        <v>17</v>
      </c>
      <c r="T16" s="12" t="str">
        <f t="shared" si="1"/>
        <v>2013</v>
      </c>
      <c r="U16" t="str">
        <f t="shared" si="22"/>
        <v>10</v>
      </c>
      <c r="V16" s="12">
        <f t="shared" si="23"/>
        <v>2013</v>
      </c>
      <c r="W16">
        <f t="shared" si="24"/>
        <v>10</v>
      </c>
      <c r="X16" s="12">
        <f t="shared" si="14"/>
        <v>24156</v>
      </c>
      <c r="Y16" s="14">
        <f t="shared" si="15"/>
        <v>24166</v>
      </c>
      <c r="Z16" s="15">
        <f>+ABS(Y16 - $Y$30)</f>
        <v>14</v>
      </c>
      <c r="AC16" s="4" t="s">
        <v>17</v>
      </c>
      <c r="AD16" s="12" t="str">
        <f t="shared" si="5"/>
        <v>2013</v>
      </c>
      <c r="AE16" t="str">
        <f t="shared" si="6"/>
        <v>10</v>
      </c>
      <c r="AF16" t="str">
        <f t="shared" si="16"/>
        <v>01</v>
      </c>
      <c r="AG16" s="12">
        <f t="shared" si="7"/>
        <v>2013</v>
      </c>
      <c r="AH16">
        <f t="shared" si="8"/>
        <v>10</v>
      </c>
      <c r="AI16">
        <f t="shared" si="17"/>
        <v>1</v>
      </c>
      <c r="AJ16" s="12">
        <f t="shared" si="18"/>
        <v>724680</v>
      </c>
      <c r="AK16" s="14">
        <f t="shared" si="19"/>
        <v>300</v>
      </c>
      <c r="AL16" s="14">
        <f t="shared" si="20"/>
        <v>724981</v>
      </c>
      <c r="AM16" s="15">
        <f t="shared" si="9"/>
        <v>420</v>
      </c>
    </row>
    <row r="17" spans="2:39" x14ac:dyDescent="0.3">
      <c r="B17">
        <v>201311</v>
      </c>
      <c r="C17">
        <f t="shared" si="21"/>
        <v>1</v>
      </c>
      <c r="E17">
        <v>2013</v>
      </c>
      <c r="F17">
        <v>11</v>
      </c>
      <c r="H17">
        <f t="shared" si="10"/>
        <v>24156</v>
      </c>
      <c r="I17">
        <f t="shared" si="11"/>
        <v>24167</v>
      </c>
      <c r="J17" s="1">
        <f t="shared" si="12"/>
        <v>11</v>
      </c>
      <c r="M17" s="4" t="s">
        <v>18</v>
      </c>
      <c r="N17" s="12" t="str">
        <f>MID(M17,1,4)</f>
        <v>2013</v>
      </c>
      <c r="O17" s="14">
        <f t="shared" si="13"/>
        <v>2013</v>
      </c>
      <c r="P17" s="15">
        <f t="shared" si="25"/>
        <v>1</v>
      </c>
      <c r="S17" s="4" t="s">
        <v>18</v>
      </c>
      <c r="T17" s="12" t="str">
        <f t="shared" si="1"/>
        <v>2013</v>
      </c>
      <c r="U17" t="str">
        <f t="shared" si="22"/>
        <v>11</v>
      </c>
      <c r="V17" s="12">
        <f t="shared" si="23"/>
        <v>2013</v>
      </c>
      <c r="W17">
        <f t="shared" si="24"/>
        <v>11</v>
      </c>
      <c r="X17" s="12">
        <f t="shared" si="14"/>
        <v>24156</v>
      </c>
      <c r="Y17" s="14">
        <f t="shared" si="15"/>
        <v>24167</v>
      </c>
      <c r="Z17" s="15">
        <f>+ABS(Y17 - $Y$30)</f>
        <v>13</v>
      </c>
      <c r="AC17" s="4" t="s">
        <v>18</v>
      </c>
      <c r="AD17" s="12" t="str">
        <f t="shared" si="5"/>
        <v>2013</v>
      </c>
      <c r="AE17" t="str">
        <f t="shared" si="6"/>
        <v>11</v>
      </c>
      <c r="AF17" t="str">
        <f t="shared" si="16"/>
        <v>01</v>
      </c>
      <c r="AG17" s="12">
        <f t="shared" si="7"/>
        <v>2013</v>
      </c>
      <c r="AH17">
        <f t="shared" si="8"/>
        <v>11</v>
      </c>
      <c r="AI17">
        <f t="shared" si="17"/>
        <v>1</v>
      </c>
      <c r="AJ17" s="12">
        <f t="shared" si="18"/>
        <v>724680</v>
      </c>
      <c r="AK17" s="14">
        <f t="shared" si="19"/>
        <v>330</v>
      </c>
      <c r="AL17" s="14">
        <f t="shared" si="20"/>
        <v>725011</v>
      </c>
      <c r="AM17" s="15">
        <f t="shared" si="9"/>
        <v>390</v>
      </c>
    </row>
    <row r="18" spans="2:39" x14ac:dyDescent="0.3">
      <c r="B18">
        <v>201312</v>
      </c>
      <c r="C18">
        <f t="shared" si="21"/>
        <v>1</v>
      </c>
      <c r="E18">
        <v>2013</v>
      </c>
      <c r="F18">
        <v>12</v>
      </c>
      <c r="H18">
        <f t="shared" si="10"/>
        <v>24156</v>
      </c>
      <c r="I18">
        <f t="shared" si="11"/>
        <v>24168</v>
      </c>
      <c r="J18" s="1">
        <f t="shared" si="12"/>
        <v>12</v>
      </c>
      <c r="M18" s="4" t="s">
        <v>19</v>
      </c>
      <c r="N18" s="12" t="str">
        <f>MID(M18,1,4)</f>
        <v>2013</v>
      </c>
      <c r="O18" s="14">
        <f t="shared" si="13"/>
        <v>2013</v>
      </c>
      <c r="P18" s="15">
        <f t="shared" si="25"/>
        <v>1</v>
      </c>
      <c r="S18" s="4" t="s">
        <v>19</v>
      </c>
      <c r="T18" s="12" t="str">
        <f t="shared" si="1"/>
        <v>2013</v>
      </c>
      <c r="U18" t="str">
        <f t="shared" si="22"/>
        <v>12</v>
      </c>
      <c r="V18" s="12">
        <f t="shared" si="23"/>
        <v>2013</v>
      </c>
      <c r="W18">
        <f t="shared" si="24"/>
        <v>12</v>
      </c>
      <c r="X18" s="12">
        <f t="shared" si="14"/>
        <v>24156</v>
      </c>
      <c r="Y18" s="14">
        <f t="shared" si="15"/>
        <v>24168</v>
      </c>
      <c r="Z18" s="15">
        <f>+ABS(Y18 - $Y$30)</f>
        <v>12</v>
      </c>
      <c r="AC18" s="4" t="s">
        <v>19</v>
      </c>
      <c r="AD18" s="12" t="str">
        <f t="shared" si="5"/>
        <v>2013</v>
      </c>
      <c r="AE18" t="str">
        <f t="shared" si="6"/>
        <v>12</v>
      </c>
      <c r="AF18" t="str">
        <f t="shared" si="16"/>
        <v>01</v>
      </c>
      <c r="AG18" s="12">
        <f t="shared" si="7"/>
        <v>2013</v>
      </c>
      <c r="AH18">
        <f t="shared" si="8"/>
        <v>12</v>
      </c>
      <c r="AI18">
        <f t="shared" si="17"/>
        <v>1</v>
      </c>
      <c r="AJ18" s="12">
        <f t="shared" si="18"/>
        <v>724680</v>
      </c>
      <c r="AK18" s="14">
        <f t="shared" si="19"/>
        <v>360</v>
      </c>
      <c r="AL18" s="14">
        <f t="shared" si="20"/>
        <v>725041</v>
      </c>
      <c r="AM18" s="15">
        <f t="shared" ref="AM18:AM30" si="26">+ABS(AL18 - $AL$30)</f>
        <v>360</v>
      </c>
    </row>
    <row r="19" spans="2:39" x14ac:dyDescent="0.3">
      <c r="B19">
        <v>201401</v>
      </c>
      <c r="C19" s="1">
        <f t="shared" si="21"/>
        <v>89</v>
      </c>
      <c r="E19">
        <v>2014</v>
      </c>
      <c r="F19">
        <v>1</v>
      </c>
      <c r="H19">
        <f t="shared" si="10"/>
        <v>24168</v>
      </c>
      <c r="I19">
        <f t="shared" si="11"/>
        <v>24169</v>
      </c>
      <c r="J19" s="1">
        <f t="shared" si="12"/>
        <v>13</v>
      </c>
      <c r="M19" s="4" t="s">
        <v>20</v>
      </c>
      <c r="N19" s="12" t="str">
        <f>MID(M19,1,4)</f>
        <v>2014</v>
      </c>
      <c r="O19" s="14">
        <f t="shared" si="13"/>
        <v>2014</v>
      </c>
      <c r="P19" s="15">
        <f t="shared" si="25"/>
        <v>0</v>
      </c>
      <c r="S19" s="4" t="s">
        <v>20</v>
      </c>
      <c r="T19" s="12" t="str">
        <f t="shared" si="1"/>
        <v>2014</v>
      </c>
      <c r="U19" t="str">
        <f t="shared" si="22"/>
        <v>01</v>
      </c>
      <c r="V19" s="12">
        <f t="shared" si="23"/>
        <v>2014</v>
      </c>
      <c r="W19">
        <f t="shared" si="24"/>
        <v>1</v>
      </c>
      <c r="X19" s="12">
        <f t="shared" si="14"/>
        <v>24168</v>
      </c>
      <c r="Y19" s="14">
        <f t="shared" si="15"/>
        <v>24169</v>
      </c>
      <c r="Z19" s="15">
        <f>+ABS(Y19 - $Y$30)</f>
        <v>11</v>
      </c>
      <c r="AC19" s="4" t="s">
        <v>20</v>
      </c>
      <c r="AD19" s="12" t="str">
        <f t="shared" si="5"/>
        <v>2014</v>
      </c>
      <c r="AE19" t="str">
        <f t="shared" si="6"/>
        <v>01</v>
      </c>
      <c r="AF19" t="str">
        <f t="shared" si="16"/>
        <v>01</v>
      </c>
      <c r="AG19" s="12">
        <f t="shared" si="7"/>
        <v>2014</v>
      </c>
      <c r="AH19">
        <f t="shared" si="8"/>
        <v>1</v>
      </c>
      <c r="AI19">
        <f t="shared" si="17"/>
        <v>1</v>
      </c>
      <c r="AJ19" s="12">
        <f t="shared" si="18"/>
        <v>725040</v>
      </c>
      <c r="AK19" s="14">
        <f t="shared" si="19"/>
        <v>30</v>
      </c>
      <c r="AL19" s="14">
        <f t="shared" si="20"/>
        <v>725071</v>
      </c>
      <c r="AM19" s="15">
        <f t="shared" si="26"/>
        <v>330</v>
      </c>
    </row>
    <row r="20" spans="2:39" x14ac:dyDescent="0.3">
      <c r="B20">
        <v>201402</v>
      </c>
      <c r="C20">
        <f t="shared" si="21"/>
        <v>1</v>
      </c>
      <c r="E20">
        <v>2014</v>
      </c>
      <c r="F20">
        <v>2</v>
      </c>
      <c r="H20">
        <f t="shared" si="10"/>
        <v>24168</v>
      </c>
      <c r="I20">
        <f t="shared" si="11"/>
        <v>24170</v>
      </c>
      <c r="J20" s="1">
        <f t="shared" si="12"/>
        <v>14</v>
      </c>
      <c r="M20" s="4" t="s">
        <v>21</v>
      </c>
      <c r="N20" s="12" t="str">
        <f>MID(M20,1,4)</f>
        <v>2014</v>
      </c>
      <c r="O20" s="14">
        <f t="shared" si="13"/>
        <v>2014</v>
      </c>
      <c r="P20" s="15">
        <f t="shared" si="25"/>
        <v>0</v>
      </c>
      <c r="S20" s="4" t="s">
        <v>21</v>
      </c>
      <c r="T20" s="12" t="str">
        <f t="shared" si="1"/>
        <v>2014</v>
      </c>
      <c r="U20" t="str">
        <f t="shared" si="22"/>
        <v>02</v>
      </c>
      <c r="V20" s="12">
        <f t="shared" si="23"/>
        <v>2014</v>
      </c>
      <c r="W20">
        <f t="shared" si="24"/>
        <v>2</v>
      </c>
      <c r="X20" s="12">
        <f t="shared" si="14"/>
        <v>24168</v>
      </c>
      <c r="Y20" s="14">
        <f t="shared" si="15"/>
        <v>24170</v>
      </c>
      <c r="Z20" s="15">
        <f>+ABS(Y20 - $Y$30)</f>
        <v>10</v>
      </c>
      <c r="AC20" s="4" t="s">
        <v>21</v>
      </c>
      <c r="AD20" s="12" t="str">
        <f t="shared" si="5"/>
        <v>2014</v>
      </c>
      <c r="AE20" t="str">
        <f t="shared" si="6"/>
        <v>02</v>
      </c>
      <c r="AF20" t="str">
        <f t="shared" si="16"/>
        <v>01</v>
      </c>
      <c r="AG20" s="12">
        <f t="shared" si="7"/>
        <v>2014</v>
      </c>
      <c r="AH20">
        <f t="shared" si="8"/>
        <v>2</v>
      </c>
      <c r="AI20">
        <f t="shared" si="17"/>
        <v>1</v>
      </c>
      <c r="AJ20" s="12">
        <f t="shared" si="18"/>
        <v>725040</v>
      </c>
      <c r="AK20" s="14">
        <f t="shared" si="19"/>
        <v>60</v>
      </c>
      <c r="AL20" s="14">
        <f t="shared" si="20"/>
        <v>725101</v>
      </c>
      <c r="AM20" s="15">
        <f t="shared" si="26"/>
        <v>300</v>
      </c>
    </row>
    <row r="21" spans="2:39" x14ac:dyDescent="0.3">
      <c r="B21">
        <v>201403</v>
      </c>
      <c r="C21">
        <f t="shared" si="21"/>
        <v>1</v>
      </c>
      <c r="E21">
        <v>2014</v>
      </c>
      <c r="F21">
        <v>3</v>
      </c>
      <c r="H21">
        <f t="shared" si="10"/>
        <v>24168</v>
      </c>
      <c r="I21">
        <f t="shared" si="11"/>
        <v>24171</v>
      </c>
      <c r="J21" s="1">
        <f t="shared" si="12"/>
        <v>15</v>
      </c>
      <c r="M21" s="4" t="s">
        <v>22</v>
      </c>
      <c r="N21" s="12" t="str">
        <f>MID(M21,1,4)</f>
        <v>2014</v>
      </c>
      <c r="O21" s="14">
        <f t="shared" si="13"/>
        <v>2014</v>
      </c>
      <c r="P21" s="15">
        <f t="shared" si="25"/>
        <v>0</v>
      </c>
      <c r="S21" s="4" t="s">
        <v>22</v>
      </c>
      <c r="T21" s="12" t="str">
        <f t="shared" si="1"/>
        <v>2014</v>
      </c>
      <c r="U21" t="str">
        <f t="shared" si="22"/>
        <v>03</v>
      </c>
      <c r="V21" s="12">
        <f t="shared" si="23"/>
        <v>2014</v>
      </c>
      <c r="W21">
        <f t="shared" si="24"/>
        <v>3</v>
      </c>
      <c r="X21" s="12">
        <f t="shared" si="14"/>
        <v>24168</v>
      </c>
      <c r="Y21" s="14">
        <f t="shared" si="15"/>
        <v>24171</v>
      </c>
      <c r="Z21" s="15">
        <f>+ABS(Y21 - $Y$30)</f>
        <v>9</v>
      </c>
      <c r="AC21" s="4" t="s">
        <v>22</v>
      </c>
      <c r="AD21" s="12" t="str">
        <f t="shared" si="5"/>
        <v>2014</v>
      </c>
      <c r="AE21" t="str">
        <f t="shared" si="6"/>
        <v>03</v>
      </c>
      <c r="AF21" t="str">
        <f t="shared" si="16"/>
        <v>01</v>
      </c>
      <c r="AG21" s="12">
        <f t="shared" si="7"/>
        <v>2014</v>
      </c>
      <c r="AH21">
        <f t="shared" si="8"/>
        <v>3</v>
      </c>
      <c r="AI21">
        <f t="shared" si="17"/>
        <v>1</v>
      </c>
      <c r="AJ21" s="12">
        <f t="shared" si="18"/>
        <v>725040</v>
      </c>
      <c r="AK21" s="14">
        <f t="shared" si="19"/>
        <v>90</v>
      </c>
      <c r="AL21" s="14">
        <f t="shared" si="20"/>
        <v>725131</v>
      </c>
      <c r="AM21" s="15">
        <f t="shared" si="26"/>
        <v>270</v>
      </c>
    </row>
    <row r="22" spans="2:39" x14ac:dyDescent="0.3">
      <c r="B22">
        <v>201404</v>
      </c>
      <c r="C22">
        <f t="shared" si="21"/>
        <v>1</v>
      </c>
      <c r="E22">
        <v>2014</v>
      </c>
      <c r="F22">
        <v>4</v>
      </c>
      <c r="H22">
        <f t="shared" si="10"/>
        <v>24168</v>
      </c>
      <c r="I22">
        <f t="shared" si="11"/>
        <v>24172</v>
      </c>
      <c r="J22" s="1">
        <f t="shared" si="12"/>
        <v>16</v>
      </c>
      <c r="M22" s="4" t="s">
        <v>23</v>
      </c>
      <c r="N22" s="12" t="str">
        <f>MID(M22,1,4)</f>
        <v>2014</v>
      </c>
      <c r="O22" s="14">
        <f t="shared" si="13"/>
        <v>2014</v>
      </c>
      <c r="P22" s="15">
        <f t="shared" si="25"/>
        <v>0</v>
      </c>
      <c r="S22" s="4" t="s">
        <v>23</v>
      </c>
      <c r="T22" s="12" t="str">
        <f t="shared" si="1"/>
        <v>2014</v>
      </c>
      <c r="U22" t="str">
        <f t="shared" si="22"/>
        <v>04</v>
      </c>
      <c r="V22" s="12">
        <f t="shared" si="23"/>
        <v>2014</v>
      </c>
      <c r="W22">
        <f t="shared" si="24"/>
        <v>4</v>
      </c>
      <c r="X22" s="12">
        <f t="shared" si="14"/>
        <v>24168</v>
      </c>
      <c r="Y22" s="14">
        <f t="shared" si="15"/>
        <v>24172</v>
      </c>
      <c r="Z22" s="15">
        <f>+ABS(Y22 - $Y$30)</f>
        <v>8</v>
      </c>
      <c r="AC22" s="4" t="s">
        <v>23</v>
      </c>
      <c r="AD22" s="12" t="str">
        <f t="shared" si="5"/>
        <v>2014</v>
      </c>
      <c r="AE22" t="str">
        <f t="shared" si="6"/>
        <v>04</v>
      </c>
      <c r="AF22" t="str">
        <f t="shared" si="16"/>
        <v>01</v>
      </c>
      <c r="AG22" s="12">
        <f t="shared" si="7"/>
        <v>2014</v>
      </c>
      <c r="AH22">
        <f t="shared" si="8"/>
        <v>4</v>
      </c>
      <c r="AI22">
        <f t="shared" si="17"/>
        <v>1</v>
      </c>
      <c r="AJ22" s="12">
        <f t="shared" si="18"/>
        <v>725040</v>
      </c>
      <c r="AK22" s="14">
        <f t="shared" si="19"/>
        <v>120</v>
      </c>
      <c r="AL22" s="14">
        <f t="shared" si="20"/>
        <v>725161</v>
      </c>
      <c r="AM22" s="15">
        <f t="shared" si="26"/>
        <v>240</v>
      </c>
    </row>
    <row r="23" spans="2:39" x14ac:dyDescent="0.3">
      <c r="B23">
        <v>201405</v>
      </c>
      <c r="C23">
        <f t="shared" si="21"/>
        <v>1</v>
      </c>
      <c r="E23">
        <v>2014</v>
      </c>
      <c r="F23">
        <v>5</v>
      </c>
      <c r="H23">
        <f t="shared" ref="H23:H30" si="27">(E23*12)</f>
        <v>24168</v>
      </c>
      <c r="I23">
        <f t="shared" ref="I23:I30" si="28">H23+F23</f>
        <v>24173</v>
      </c>
      <c r="J23" s="1">
        <f t="shared" si="12"/>
        <v>17</v>
      </c>
      <c r="M23" s="4" t="s">
        <v>24</v>
      </c>
      <c r="N23" s="12" t="str">
        <f>MID(M23,1,4)</f>
        <v>2014</v>
      </c>
      <c r="O23" s="14">
        <f t="shared" si="13"/>
        <v>2014</v>
      </c>
      <c r="P23" s="15">
        <f t="shared" si="25"/>
        <v>0</v>
      </c>
      <c r="S23" s="4" t="s">
        <v>24</v>
      </c>
      <c r="T23" s="12" t="str">
        <f t="shared" si="1"/>
        <v>2014</v>
      </c>
      <c r="U23" t="str">
        <f t="shared" si="22"/>
        <v>05</v>
      </c>
      <c r="V23" s="12">
        <f t="shared" si="23"/>
        <v>2014</v>
      </c>
      <c r="W23">
        <f t="shared" si="24"/>
        <v>5</v>
      </c>
      <c r="X23" s="12">
        <f t="shared" si="14"/>
        <v>24168</v>
      </c>
      <c r="Y23" s="14">
        <f t="shared" si="15"/>
        <v>24173</v>
      </c>
      <c r="Z23" s="15">
        <f>+ABS(Y23 - $Y$30)</f>
        <v>7</v>
      </c>
      <c r="AC23" s="4" t="s">
        <v>24</v>
      </c>
      <c r="AD23" s="12" t="str">
        <f t="shared" si="5"/>
        <v>2014</v>
      </c>
      <c r="AE23" t="str">
        <f t="shared" si="6"/>
        <v>05</v>
      </c>
      <c r="AF23" t="str">
        <f t="shared" si="16"/>
        <v>01</v>
      </c>
      <c r="AG23" s="12">
        <f t="shared" si="7"/>
        <v>2014</v>
      </c>
      <c r="AH23">
        <f t="shared" si="8"/>
        <v>5</v>
      </c>
      <c r="AI23">
        <f t="shared" si="17"/>
        <v>1</v>
      </c>
      <c r="AJ23" s="12">
        <f t="shared" si="18"/>
        <v>725040</v>
      </c>
      <c r="AK23" s="14">
        <f t="shared" si="19"/>
        <v>150</v>
      </c>
      <c r="AL23" s="14">
        <f t="shared" si="20"/>
        <v>725191</v>
      </c>
      <c r="AM23" s="15">
        <f t="shared" si="26"/>
        <v>210</v>
      </c>
    </row>
    <row r="24" spans="2:39" x14ac:dyDescent="0.3">
      <c r="B24">
        <v>201406</v>
      </c>
      <c r="C24">
        <f t="shared" si="21"/>
        <v>1</v>
      </c>
      <c r="E24">
        <v>2014</v>
      </c>
      <c r="F24">
        <v>6</v>
      </c>
      <c r="H24">
        <f t="shared" si="27"/>
        <v>24168</v>
      </c>
      <c r="I24">
        <f t="shared" si="28"/>
        <v>24174</v>
      </c>
      <c r="J24" s="1">
        <f t="shared" si="12"/>
        <v>18</v>
      </c>
      <c r="M24" s="4" t="s">
        <v>25</v>
      </c>
      <c r="N24" s="12" t="str">
        <f>MID(M24,1,4)</f>
        <v>2014</v>
      </c>
      <c r="O24" s="14">
        <f t="shared" si="13"/>
        <v>2014</v>
      </c>
      <c r="P24" s="15">
        <f t="shared" si="25"/>
        <v>0</v>
      </c>
      <c r="S24" s="4" t="s">
        <v>25</v>
      </c>
      <c r="T24" s="12" t="str">
        <f t="shared" si="1"/>
        <v>2014</v>
      </c>
      <c r="U24" t="str">
        <f t="shared" si="22"/>
        <v>06</v>
      </c>
      <c r="V24" s="12">
        <f t="shared" si="23"/>
        <v>2014</v>
      </c>
      <c r="W24">
        <f t="shared" si="24"/>
        <v>6</v>
      </c>
      <c r="X24" s="12">
        <f t="shared" si="14"/>
        <v>24168</v>
      </c>
      <c r="Y24" s="14">
        <f t="shared" si="15"/>
        <v>24174</v>
      </c>
      <c r="Z24" s="15">
        <f>+ABS(Y24 - $Y$30)</f>
        <v>6</v>
      </c>
      <c r="AC24" s="4" t="s">
        <v>25</v>
      </c>
      <c r="AD24" s="12" t="str">
        <f t="shared" si="5"/>
        <v>2014</v>
      </c>
      <c r="AE24" t="str">
        <f t="shared" si="6"/>
        <v>06</v>
      </c>
      <c r="AF24" t="str">
        <f t="shared" si="16"/>
        <v>01</v>
      </c>
      <c r="AG24" s="12">
        <f t="shared" si="7"/>
        <v>2014</v>
      </c>
      <c r="AH24">
        <f t="shared" si="8"/>
        <v>6</v>
      </c>
      <c r="AI24">
        <f t="shared" si="17"/>
        <v>1</v>
      </c>
      <c r="AJ24" s="12">
        <f t="shared" si="18"/>
        <v>725040</v>
      </c>
      <c r="AK24" s="14">
        <f t="shared" si="19"/>
        <v>180</v>
      </c>
      <c r="AL24" s="14">
        <f t="shared" si="20"/>
        <v>725221</v>
      </c>
      <c r="AM24" s="15">
        <f t="shared" si="26"/>
        <v>180</v>
      </c>
    </row>
    <row r="25" spans="2:39" x14ac:dyDescent="0.3">
      <c r="B25">
        <v>201407</v>
      </c>
      <c r="C25">
        <f t="shared" si="21"/>
        <v>1</v>
      </c>
      <c r="E25">
        <v>2014</v>
      </c>
      <c r="F25">
        <v>7</v>
      </c>
      <c r="H25">
        <f t="shared" si="27"/>
        <v>24168</v>
      </c>
      <c r="I25">
        <f t="shared" si="28"/>
        <v>24175</v>
      </c>
      <c r="J25" s="1">
        <f t="shared" si="12"/>
        <v>19</v>
      </c>
      <c r="M25" s="4" t="s">
        <v>26</v>
      </c>
      <c r="N25" s="12" t="str">
        <f>MID(M25,1,4)</f>
        <v>2014</v>
      </c>
      <c r="O25" s="14">
        <f t="shared" si="13"/>
        <v>2014</v>
      </c>
      <c r="P25" s="15">
        <f t="shared" si="25"/>
        <v>0</v>
      </c>
      <c r="S25" s="4" t="s">
        <v>26</v>
      </c>
      <c r="T25" s="12" t="str">
        <f t="shared" si="1"/>
        <v>2014</v>
      </c>
      <c r="U25" t="str">
        <f t="shared" si="22"/>
        <v>07</v>
      </c>
      <c r="V25" s="12">
        <f t="shared" si="23"/>
        <v>2014</v>
      </c>
      <c r="W25">
        <f t="shared" si="24"/>
        <v>7</v>
      </c>
      <c r="X25" s="12">
        <f t="shared" si="14"/>
        <v>24168</v>
      </c>
      <c r="Y25" s="14">
        <f t="shared" si="15"/>
        <v>24175</v>
      </c>
      <c r="Z25" s="15">
        <f>+ABS(Y25 - $Y$30)</f>
        <v>5</v>
      </c>
      <c r="AC25" s="4" t="s">
        <v>26</v>
      </c>
      <c r="AD25" s="12" t="str">
        <f t="shared" si="5"/>
        <v>2014</v>
      </c>
      <c r="AE25" t="str">
        <f t="shared" si="6"/>
        <v>07</v>
      </c>
      <c r="AF25" t="str">
        <f t="shared" si="16"/>
        <v>01</v>
      </c>
      <c r="AG25" s="12">
        <f t="shared" si="7"/>
        <v>2014</v>
      </c>
      <c r="AH25">
        <f t="shared" si="8"/>
        <v>7</v>
      </c>
      <c r="AI25">
        <f t="shared" si="17"/>
        <v>1</v>
      </c>
      <c r="AJ25" s="12">
        <f t="shared" si="18"/>
        <v>725040</v>
      </c>
      <c r="AK25" s="14">
        <f t="shared" si="19"/>
        <v>210</v>
      </c>
      <c r="AL25" s="14">
        <f t="shared" si="20"/>
        <v>725251</v>
      </c>
      <c r="AM25" s="15">
        <f t="shared" si="26"/>
        <v>150</v>
      </c>
    </row>
    <row r="26" spans="2:39" x14ac:dyDescent="0.3">
      <c r="B26">
        <v>201408</v>
      </c>
      <c r="C26">
        <f t="shared" si="21"/>
        <v>1</v>
      </c>
      <c r="E26">
        <v>2014</v>
      </c>
      <c r="F26">
        <v>8</v>
      </c>
      <c r="H26">
        <f t="shared" si="27"/>
        <v>24168</v>
      </c>
      <c r="I26">
        <f t="shared" si="28"/>
        <v>24176</v>
      </c>
      <c r="J26" s="1">
        <f t="shared" si="12"/>
        <v>20</v>
      </c>
      <c r="M26" s="4" t="s">
        <v>27</v>
      </c>
      <c r="N26" s="12" t="str">
        <f>MID(M26,1,4)</f>
        <v>2014</v>
      </c>
      <c r="O26" s="14">
        <f t="shared" si="13"/>
        <v>2014</v>
      </c>
      <c r="P26" s="15">
        <f t="shared" si="25"/>
        <v>0</v>
      </c>
      <c r="S26" s="4" t="s">
        <v>27</v>
      </c>
      <c r="T26" s="12" t="str">
        <f t="shared" si="1"/>
        <v>2014</v>
      </c>
      <c r="U26" t="str">
        <f t="shared" si="22"/>
        <v>08</v>
      </c>
      <c r="V26" s="12">
        <f t="shared" si="23"/>
        <v>2014</v>
      </c>
      <c r="W26">
        <f t="shared" si="24"/>
        <v>8</v>
      </c>
      <c r="X26" s="12">
        <f t="shared" si="14"/>
        <v>24168</v>
      </c>
      <c r="Y26" s="14">
        <f t="shared" si="15"/>
        <v>24176</v>
      </c>
      <c r="Z26" s="15">
        <f>+ABS(Y26 - $Y$30)</f>
        <v>4</v>
      </c>
      <c r="AC26" s="4" t="s">
        <v>27</v>
      </c>
      <c r="AD26" s="12" t="str">
        <f t="shared" si="5"/>
        <v>2014</v>
      </c>
      <c r="AE26" t="str">
        <f t="shared" si="6"/>
        <v>08</v>
      </c>
      <c r="AF26" t="str">
        <f t="shared" si="16"/>
        <v>01</v>
      </c>
      <c r="AG26" s="12">
        <f t="shared" si="7"/>
        <v>2014</v>
      </c>
      <c r="AH26">
        <f t="shared" si="8"/>
        <v>8</v>
      </c>
      <c r="AI26">
        <f t="shared" si="17"/>
        <v>1</v>
      </c>
      <c r="AJ26" s="12">
        <f t="shared" si="18"/>
        <v>725040</v>
      </c>
      <c r="AK26" s="14">
        <f t="shared" si="19"/>
        <v>240</v>
      </c>
      <c r="AL26" s="14">
        <f t="shared" si="20"/>
        <v>725281</v>
      </c>
      <c r="AM26" s="15">
        <f t="shared" si="26"/>
        <v>120</v>
      </c>
    </row>
    <row r="27" spans="2:39" x14ac:dyDescent="0.3">
      <c r="B27">
        <v>201409</v>
      </c>
      <c r="C27">
        <f t="shared" si="21"/>
        <v>1</v>
      </c>
      <c r="E27">
        <v>2014</v>
      </c>
      <c r="F27">
        <v>9</v>
      </c>
      <c r="H27">
        <f t="shared" si="27"/>
        <v>24168</v>
      </c>
      <c r="I27">
        <f t="shared" si="28"/>
        <v>24177</v>
      </c>
      <c r="J27" s="1">
        <f t="shared" si="12"/>
        <v>21</v>
      </c>
      <c r="M27" s="4" t="s">
        <v>28</v>
      </c>
      <c r="N27" s="12" t="str">
        <f>MID(M27,1,4)</f>
        <v>2014</v>
      </c>
      <c r="O27" s="14">
        <f t="shared" si="13"/>
        <v>2014</v>
      </c>
      <c r="P27" s="15">
        <f t="shared" si="25"/>
        <v>0</v>
      </c>
      <c r="S27" s="4" t="s">
        <v>28</v>
      </c>
      <c r="T27" s="12" t="str">
        <f t="shared" si="1"/>
        <v>2014</v>
      </c>
      <c r="U27" t="str">
        <f t="shared" si="22"/>
        <v>09</v>
      </c>
      <c r="V27" s="12">
        <f t="shared" si="23"/>
        <v>2014</v>
      </c>
      <c r="W27">
        <f t="shared" si="24"/>
        <v>9</v>
      </c>
      <c r="X27" s="12">
        <f t="shared" si="14"/>
        <v>24168</v>
      </c>
      <c r="Y27" s="14">
        <f t="shared" si="15"/>
        <v>24177</v>
      </c>
      <c r="Z27" s="15">
        <f>+ABS(Y27 - $Y$30)</f>
        <v>3</v>
      </c>
      <c r="AC27" s="4" t="s">
        <v>28</v>
      </c>
      <c r="AD27" s="12" t="str">
        <f t="shared" si="5"/>
        <v>2014</v>
      </c>
      <c r="AE27" t="str">
        <f t="shared" si="6"/>
        <v>09</v>
      </c>
      <c r="AF27" t="str">
        <f t="shared" si="16"/>
        <v>01</v>
      </c>
      <c r="AG27" s="12">
        <f t="shared" si="7"/>
        <v>2014</v>
      </c>
      <c r="AH27">
        <f t="shared" si="8"/>
        <v>9</v>
      </c>
      <c r="AI27">
        <f t="shared" si="17"/>
        <v>1</v>
      </c>
      <c r="AJ27" s="12">
        <f t="shared" si="18"/>
        <v>725040</v>
      </c>
      <c r="AK27" s="14">
        <f t="shared" si="19"/>
        <v>270</v>
      </c>
      <c r="AL27" s="14">
        <f t="shared" si="20"/>
        <v>725311</v>
      </c>
      <c r="AM27" s="15">
        <f t="shared" si="26"/>
        <v>90</v>
      </c>
    </row>
    <row r="28" spans="2:39" x14ac:dyDescent="0.3">
      <c r="B28">
        <v>201410</v>
      </c>
      <c r="C28">
        <f t="shared" si="21"/>
        <v>1</v>
      </c>
      <c r="E28">
        <v>2014</v>
      </c>
      <c r="F28">
        <v>10</v>
      </c>
      <c r="H28">
        <f t="shared" si="27"/>
        <v>24168</v>
      </c>
      <c r="I28">
        <f t="shared" si="28"/>
        <v>24178</v>
      </c>
      <c r="J28" s="1">
        <f t="shared" si="12"/>
        <v>22</v>
      </c>
      <c r="M28" s="4" t="s">
        <v>29</v>
      </c>
      <c r="N28" s="12" t="str">
        <f>MID(M28,1,4)</f>
        <v>2014</v>
      </c>
      <c r="O28" s="14">
        <f t="shared" si="13"/>
        <v>2014</v>
      </c>
      <c r="P28" s="15">
        <f t="shared" si="25"/>
        <v>0</v>
      </c>
      <c r="S28" s="4" t="s">
        <v>29</v>
      </c>
      <c r="T28" s="12" t="str">
        <f t="shared" si="1"/>
        <v>2014</v>
      </c>
      <c r="U28" t="str">
        <f t="shared" si="22"/>
        <v>10</v>
      </c>
      <c r="V28" s="12">
        <f t="shared" si="23"/>
        <v>2014</v>
      </c>
      <c r="W28">
        <f t="shared" si="24"/>
        <v>10</v>
      </c>
      <c r="X28" s="12">
        <f t="shared" si="14"/>
        <v>24168</v>
      </c>
      <c r="Y28" s="14">
        <f t="shared" si="15"/>
        <v>24178</v>
      </c>
      <c r="Z28" s="15">
        <f>+ABS(Y28 - $Y$30)</f>
        <v>2</v>
      </c>
      <c r="AC28" s="4" t="s">
        <v>29</v>
      </c>
      <c r="AD28" s="12" t="str">
        <f t="shared" si="5"/>
        <v>2014</v>
      </c>
      <c r="AE28" t="str">
        <f t="shared" si="6"/>
        <v>10</v>
      </c>
      <c r="AF28" t="str">
        <f t="shared" si="16"/>
        <v>01</v>
      </c>
      <c r="AG28" s="12">
        <f t="shared" si="7"/>
        <v>2014</v>
      </c>
      <c r="AH28">
        <f t="shared" si="8"/>
        <v>10</v>
      </c>
      <c r="AI28">
        <f t="shared" si="17"/>
        <v>1</v>
      </c>
      <c r="AJ28" s="12">
        <f t="shared" si="18"/>
        <v>725040</v>
      </c>
      <c r="AK28" s="14">
        <f t="shared" si="19"/>
        <v>300</v>
      </c>
      <c r="AL28" s="14">
        <f t="shared" si="20"/>
        <v>725341</v>
      </c>
      <c r="AM28" s="15">
        <f t="shared" si="26"/>
        <v>60</v>
      </c>
    </row>
    <row r="29" spans="2:39" x14ac:dyDescent="0.3">
      <c r="B29">
        <v>201411</v>
      </c>
      <c r="C29">
        <f t="shared" si="21"/>
        <v>1</v>
      </c>
      <c r="E29">
        <v>2014</v>
      </c>
      <c r="F29">
        <v>11</v>
      </c>
      <c r="H29">
        <f t="shared" si="27"/>
        <v>24168</v>
      </c>
      <c r="I29">
        <f t="shared" si="28"/>
        <v>24179</v>
      </c>
      <c r="J29" s="1">
        <f t="shared" si="12"/>
        <v>23</v>
      </c>
      <c r="M29" s="4" t="s">
        <v>30</v>
      </c>
      <c r="N29" s="12" t="str">
        <f>MID(M29,1,4)</f>
        <v>2014</v>
      </c>
      <c r="O29" s="14">
        <f t="shared" si="13"/>
        <v>2014</v>
      </c>
      <c r="P29" s="15">
        <f t="shared" si="25"/>
        <v>0</v>
      </c>
      <c r="S29" s="4" t="s">
        <v>30</v>
      </c>
      <c r="T29" s="12" t="str">
        <f t="shared" si="1"/>
        <v>2014</v>
      </c>
      <c r="U29" t="str">
        <f t="shared" si="22"/>
        <v>11</v>
      </c>
      <c r="V29" s="12">
        <f t="shared" si="23"/>
        <v>2014</v>
      </c>
      <c r="W29">
        <f t="shared" si="24"/>
        <v>11</v>
      </c>
      <c r="X29" s="12">
        <f t="shared" si="14"/>
        <v>24168</v>
      </c>
      <c r="Y29" s="14">
        <f t="shared" si="15"/>
        <v>24179</v>
      </c>
      <c r="Z29" s="15">
        <f>+ABS(Y29 - $Y$30)</f>
        <v>1</v>
      </c>
      <c r="AC29" s="4" t="s">
        <v>30</v>
      </c>
      <c r="AD29" s="12" t="str">
        <f t="shared" si="5"/>
        <v>2014</v>
      </c>
      <c r="AE29" t="str">
        <f t="shared" si="6"/>
        <v>11</v>
      </c>
      <c r="AF29" t="str">
        <f t="shared" si="16"/>
        <v>01</v>
      </c>
      <c r="AG29" s="12">
        <f t="shared" si="7"/>
        <v>2014</v>
      </c>
      <c r="AH29">
        <f t="shared" si="8"/>
        <v>11</v>
      </c>
      <c r="AI29">
        <f t="shared" si="17"/>
        <v>1</v>
      </c>
      <c r="AJ29" s="12">
        <f t="shared" si="18"/>
        <v>725040</v>
      </c>
      <c r="AK29" s="14">
        <f t="shared" si="19"/>
        <v>330</v>
      </c>
      <c r="AL29" s="14">
        <f t="shared" si="20"/>
        <v>725371</v>
      </c>
      <c r="AM29" s="15">
        <f t="shared" si="26"/>
        <v>30</v>
      </c>
    </row>
    <row r="30" spans="2:39" x14ac:dyDescent="0.3">
      <c r="B30">
        <v>201412</v>
      </c>
      <c r="C30">
        <f t="shared" si="21"/>
        <v>1</v>
      </c>
      <c r="E30">
        <v>2014</v>
      </c>
      <c r="F30">
        <v>12</v>
      </c>
      <c r="H30">
        <f t="shared" si="27"/>
        <v>24168</v>
      </c>
      <c r="I30">
        <f t="shared" si="28"/>
        <v>24180</v>
      </c>
      <c r="J30" s="1">
        <f t="shared" si="12"/>
        <v>24</v>
      </c>
      <c r="M30" s="10" t="s">
        <v>31</v>
      </c>
      <c r="N30" s="12" t="str">
        <f>MID(M30,1,4)</f>
        <v>2014</v>
      </c>
      <c r="O30" s="14">
        <f t="shared" si="13"/>
        <v>2014</v>
      </c>
      <c r="P30" s="15">
        <f t="shared" si="25"/>
        <v>0</v>
      </c>
      <c r="S30" s="10" t="s">
        <v>31</v>
      </c>
      <c r="T30" s="12" t="str">
        <f t="shared" si="1"/>
        <v>2014</v>
      </c>
      <c r="U30" t="str">
        <f t="shared" si="22"/>
        <v>12</v>
      </c>
      <c r="V30" s="12">
        <f t="shared" si="23"/>
        <v>2014</v>
      </c>
      <c r="W30">
        <f t="shared" si="24"/>
        <v>12</v>
      </c>
      <c r="X30" s="12">
        <f t="shared" si="14"/>
        <v>24168</v>
      </c>
      <c r="Y30" s="14">
        <f t="shared" si="15"/>
        <v>24180</v>
      </c>
      <c r="Z30" s="15">
        <f>+ABS(Y30 - $Y$30)</f>
        <v>0</v>
      </c>
      <c r="AC30" s="10" t="s">
        <v>31</v>
      </c>
      <c r="AD30" s="12" t="str">
        <f t="shared" si="5"/>
        <v>2014</v>
      </c>
      <c r="AE30" t="str">
        <f t="shared" si="6"/>
        <v>12</v>
      </c>
      <c r="AF30" t="str">
        <f t="shared" si="16"/>
        <v>01</v>
      </c>
      <c r="AG30" s="12">
        <f t="shared" si="7"/>
        <v>2014</v>
      </c>
      <c r="AH30">
        <f t="shared" si="8"/>
        <v>12</v>
      </c>
      <c r="AI30">
        <f t="shared" si="17"/>
        <v>1</v>
      </c>
      <c r="AJ30" s="12">
        <f t="shared" si="18"/>
        <v>725040</v>
      </c>
      <c r="AK30" s="14">
        <f t="shared" si="19"/>
        <v>360</v>
      </c>
      <c r="AL30" s="14">
        <f t="shared" si="20"/>
        <v>725401</v>
      </c>
      <c r="AM30" s="15">
        <f t="shared" si="26"/>
        <v>0</v>
      </c>
    </row>
  </sheetData>
  <mergeCells count="4">
    <mergeCell ref="H5:J5"/>
    <mergeCell ref="N5:P5"/>
    <mergeCell ref="X5:Z5"/>
    <mergeCell ref="AJ5:A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JonatanSiracusa</dc:creator>
  <cp:lastModifiedBy>JonatanSiracusa</cp:lastModifiedBy>
  <dcterms:created xsi:type="dcterms:W3CDTF">2022-09-18T06:24:30Z</dcterms:created>
  <dcterms:modified xsi:type="dcterms:W3CDTF">2022-09-18T20:34:34Z</dcterms:modified>
</cp:coreProperties>
</file>