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279\OneDrive - University of Exeter\CPRD Aurum\CPRD_Aurum\CPRD Aurum general info\Linkage data info\"/>
    </mc:Choice>
  </mc:AlternateContent>
  <bookViews>
    <workbookView xWindow="0" yWindow="0" windowWidth="28800" windowHeight="11568"/>
  </bookViews>
  <sheets>
    <sheet name="CHESS" sheetId="2" r:id="rId1"/>
    <sheet name="HES APC" sheetId="4" r:id="rId2"/>
    <sheet name="IMD2015" sheetId="6" r:id="rId3"/>
    <sheet name="ONS death" sheetId="7" r:id="rId4"/>
    <sheet name="SGSS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2" l="1"/>
  <c r="P9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3" i="2"/>
  <c r="P4" i="2"/>
  <c r="P5" i="2"/>
  <c r="P6" i="2"/>
  <c r="P7" i="2"/>
  <c r="P8" i="2"/>
  <c r="P10" i="2"/>
  <c r="P11" i="2"/>
  <c r="P12" i="2"/>
  <c r="P13" i="2"/>
  <c r="P2" i="2"/>
  <c r="A94" i="2"/>
  <c r="N3" i="8"/>
  <c r="N4" i="8"/>
  <c r="N5" i="8"/>
  <c r="N6" i="8"/>
  <c r="N7" i="8"/>
  <c r="N8" i="8"/>
  <c r="N9" i="8"/>
  <c r="N10" i="8"/>
  <c r="N11" i="8"/>
  <c r="N2" i="8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K8" i="6"/>
  <c r="K9" i="6"/>
  <c r="K10" i="6"/>
  <c r="K11" i="6"/>
  <c r="K7" i="6"/>
  <c r="K4" i="6"/>
  <c r="K3" i="6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02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79" i="4"/>
  <c r="O69" i="4"/>
  <c r="O70" i="4"/>
  <c r="O71" i="4"/>
  <c r="O72" i="4"/>
  <c r="O73" i="4"/>
  <c r="O74" i="4"/>
  <c r="O75" i="4"/>
  <c r="O76" i="4"/>
  <c r="O77" i="4"/>
  <c r="O68" i="4"/>
  <c r="O61" i="4"/>
  <c r="O62" i="4"/>
  <c r="O63" i="4"/>
  <c r="O64" i="4"/>
  <c r="O65" i="4"/>
  <c r="O60" i="4"/>
  <c r="O53" i="4"/>
  <c r="O54" i="4"/>
  <c r="O55" i="4"/>
  <c r="O56" i="4"/>
  <c r="O57" i="4"/>
  <c r="O52" i="4"/>
  <c r="O44" i="4"/>
  <c r="O45" i="4"/>
  <c r="O46" i="4"/>
  <c r="O47" i="4"/>
  <c r="O48" i="4"/>
  <c r="O49" i="4"/>
  <c r="O50" i="4"/>
  <c r="O43" i="4"/>
  <c r="O4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21" i="4"/>
  <c r="O10" i="4"/>
  <c r="O11" i="4"/>
  <c r="O12" i="4"/>
  <c r="O13" i="4"/>
  <c r="O14" i="4"/>
  <c r="O15" i="4"/>
  <c r="O16" i="4"/>
  <c r="O17" i="4"/>
  <c r="O18" i="4"/>
  <c r="O19" i="4"/>
  <c r="O9" i="4"/>
  <c r="O3" i="4"/>
  <c r="O4" i="4"/>
  <c r="O5" i="4"/>
  <c r="O6" i="4"/>
  <c r="O7" i="4"/>
  <c r="O3" i="2"/>
  <c r="O4" i="2"/>
  <c r="O5" i="2"/>
  <c r="O6" i="2"/>
  <c r="O7" i="2"/>
  <c r="O8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2" i="2"/>
  <c r="K4" i="8" l="1"/>
  <c r="L4" i="8"/>
  <c r="M4" i="8"/>
  <c r="K5" i="8"/>
  <c r="L5" i="8"/>
  <c r="M5" i="8"/>
  <c r="K6" i="8"/>
  <c r="L6" i="8"/>
  <c r="M6" i="8"/>
  <c r="K7" i="8"/>
  <c r="L7" i="8"/>
  <c r="M7" i="8"/>
  <c r="K8" i="8"/>
  <c r="L8" i="8"/>
  <c r="M8" i="8"/>
  <c r="K9" i="8"/>
  <c r="L9" i="8"/>
  <c r="M9" i="8"/>
  <c r="K10" i="8"/>
  <c r="L10" i="8"/>
  <c r="M10" i="8"/>
  <c r="K11" i="8"/>
  <c r="L11" i="8"/>
  <c r="M11" i="8"/>
  <c r="M3" i="8"/>
  <c r="L3" i="8"/>
  <c r="K3" i="8"/>
  <c r="M2" i="8"/>
  <c r="L2" i="8"/>
  <c r="K2" i="8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K27" i="7"/>
  <c r="J27" i="7"/>
  <c r="K26" i="7"/>
  <c r="J26" i="7"/>
  <c r="K25" i="7"/>
  <c r="J25" i="7"/>
  <c r="K24" i="7"/>
  <c r="J24" i="7"/>
  <c r="K23" i="7"/>
  <c r="J23" i="7"/>
  <c r="K22" i="7"/>
  <c r="J22" i="7"/>
  <c r="K21" i="7"/>
  <c r="J21" i="7"/>
  <c r="K20" i="7"/>
  <c r="J20" i="7"/>
  <c r="K19" i="7"/>
  <c r="J19" i="7"/>
  <c r="K18" i="7"/>
  <c r="J18" i="7"/>
  <c r="K17" i="7"/>
  <c r="J17" i="7"/>
  <c r="K16" i="7"/>
  <c r="J16" i="7"/>
  <c r="K15" i="7"/>
  <c r="J15" i="7"/>
  <c r="K14" i="7"/>
  <c r="J14" i="7"/>
  <c r="K13" i="7"/>
  <c r="J13" i="7"/>
  <c r="K12" i="7"/>
  <c r="J12" i="7"/>
  <c r="K11" i="7"/>
  <c r="J11" i="7"/>
  <c r="K10" i="7"/>
  <c r="J10" i="7"/>
  <c r="K9" i="7"/>
  <c r="J9" i="7"/>
  <c r="K8" i="7"/>
  <c r="J8" i="7"/>
  <c r="K7" i="7"/>
  <c r="J7" i="7"/>
  <c r="K6" i="7"/>
  <c r="K28" i="7" s="1"/>
  <c r="J6" i="7"/>
  <c r="K5" i="7"/>
  <c r="J5" i="7"/>
  <c r="K4" i="7"/>
  <c r="J4" i="7"/>
  <c r="K3" i="7"/>
  <c r="J3" i="7"/>
  <c r="L2" i="7"/>
  <c r="K2" i="7"/>
  <c r="J2" i="7"/>
  <c r="N103" i="4" l="1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02" i="4"/>
  <c r="M139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02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33" i="4"/>
  <c r="L134" i="4"/>
  <c r="L135" i="4"/>
  <c r="L137" i="4"/>
  <c r="L103" i="4"/>
  <c r="L104" i="4"/>
  <c r="L105" i="4"/>
  <c r="L106" i="4"/>
  <c r="L107" i="4"/>
  <c r="L102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79" i="4"/>
  <c r="M101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79" i="4"/>
  <c r="N69" i="4"/>
  <c r="N70" i="4"/>
  <c r="N71" i="4"/>
  <c r="N72" i="4"/>
  <c r="N73" i="4"/>
  <c r="N74" i="4"/>
  <c r="N75" i="4"/>
  <c r="N76" i="4"/>
  <c r="N77" i="4"/>
  <c r="N68" i="4"/>
  <c r="M78" i="4"/>
  <c r="M69" i="4"/>
  <c r="M70" i="4"/>
  <c r="M71" i="4"/>
  <c r="M72" i="4"/>
  <c r="M73" i="4"/>
  <c r="M74" i="4"/>
  <c r="M75" i="4"/>
  <c r="M76" i="4"/>
  <c r="M77" i="4"/>
  <c r="M68" i="4"/>
  <c r="L74" i="4"/>
  <c r="L75" i="4"/>
  <c r="L76" i="4"/>
  <c r="L77" i="4"/>
  <c r="L73" i="4"/>
  <c r="L72" i="4"/>
  <c r="L71" i="4"/>
  <c r="L70" i="4"/>
  <c r="L69" i="4"/>
  <c r="L68" i="4"/>
  <c r="N62" i="4"/>
  <c r="N63" i="4"/>
  <c r="N64" i="4"/>
  <c r="N65" i="4"/>
  <c r="N61" i="4"/>
  <c r="N60" i="4"/>
  <c r="M65" i="4"/>
  <c r="L65" i="4"/>
  <c r="M64" i="4"/>
  <c r="L64" i="4"/>
  <c r="M63" i="4"/>
  <c r="L63" i="4"/>
  <c r="M62" i="4"/>
  <c r="L62" i="4"/>
  <c r="M61" i="4"/>
  <c r="L61" i="4"/>
  <c r="M60" i="4"/>
  <c r="M67" i="4" s="1"/>
  <c r="L60" i="4"/>
  <c r="N59" i="4"/>
  <c r="N57" i="4"/>
  <c r="M57" i="4"/>
  <c r="L57" i="4"/>
  <c r="N56" i="4"/>
  <c r="M56" i="4"/>
  <c r="L56" i="4"/>
  <c r="N55" i="4"/>
  <c r="M55" i="4"/>
  <c r="L55" i="4"/>
  <c r="N54" i="4"/>
  <c r="M54" i="4"/>
  <c r="L54" i="4"/>
  <c r="N53" i="4"/>
  <c r="M53" i="4"/>
  <c r="M59" i="4" s="1"/>
  <c r="L53" i="4"/>
  <c r="N52" i="4"/>
  <c r="M52" i="4"/>
  <c r="L52" i="4"/>
  <c r="N44" i="4"/>
  <c r="N45" i="4"/>
  <c r="N46" i="4"/>
  <c r="N47" i="4"/>
  <c r="N48" i="4"/>
  <c r="N49" i="4"/>
  <c r="N50" i="4"/>
  <c r="N43" i="4"/>
  <c r="M48" i="4"/>
  <c r="M49" i="4"/>
  <c r="M50" i="4"/>
  <c r="L49" i="4"/>
  <c r="L50" i="4"/>
  <c r="L48" i="4"/>
  <c r="M47" i="4"/>
  <c r="L47" i="4"/>
  <c r="M46" i="4"/>
  <c r="L46" i="4"/>
  <c r="M45" i="4"/>
  <c r="L45" i="4"/>
  <c r="M44" i="4"/>
  <c r="L44" i="4"/>
  <c r="M43" i="4"/>
  <c r="L43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21" i="4"/>
  <c r="M42" i="4"/>
  <c r="L32" i="4"/>
  <c r="M32" i="4"/>
  <c r="L33" i="4"/>
  <c r="M33" i="4"/>
  <c r="L34" i="4"/>
  <c r="M34" i="4"/>
  <c r="L35" i="4"/>
  <c r="M35" i="4"/>
  <c r="L36" i="4"/>
  <c r="M36" i="4"/>
  <c r="L37" i="4"/>
  <c r="M37" i="4"/>
  <c r="L38" i="4"/>
  <c r="M38" i="4"/>
  <c r="L39" i="4"/>
  <c r="M39" i="4"/>
  <c r="L40" i="4"/>
  <c r="M40" i="4"/>
  <c r="L41" i="4"/>
  <c r="M41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N10" i="4"/>
  <c r="N11" i="4"/>
  <c r="N12" i="4"/>
  <c r="N13" i="4"/>
  <c r="N14" i="4"/>
  <c r="N15" i="4"/>
  <c r="N16" i="4"/>
  <c r="N17" i="4"/>
  <c r="N18" i="4"/>
  <c r="N19" i="4"/>
  <c r="N9" i="4"/>
  <c r="N2" i="4"/>
  <c r="M10" i="4"/>
  <c r="M11" i="4"/>
  <c r="M12" i="4"/>
  <c r="M13" i="4"/>
  <c r="M14" i="4"/>
  <c r="M15" i="4"/>
  <c r="M16" i="4"/>
  <c r="M17" i="4"/>
  <c r="M18" i="4"/>
  <c r="M19" i="4"/>
  <c r="L15" i="4"/>
  <c r="L16" i="4"/>
  <c r="L17" i="4"/>
  <c r="L18" i="4"/>
  <c r="L19" i="4"/>
  <c r="L14" i="4"/>
  <c r="L13" i="4"/>
  <c r="L12" i="4"/>
  <c r="L11" i="4"/>
  <c r="L10" i="4"/>
  <c r="M9" i="4"/>
  <c r="L9" i="4"/>
  <c r="M51" i="4" l="1"/>
  <c r="M8" i="4"/>
  <c r="M3" i="4"/>
  <c r="M4" i="4"/>
  <c r="M5" i="4"/>
  <c r="M6" i="4"/>
  <c r="M7" i="4"/>
  <c r="M2" i="4"/>
  <c r="L3" i="4"/>
  <c r="L4" i="4"/>
  <c r="L5" i="4"/>
  <c r="L6" i="4"/>
  <c r="L7" i="4"/>
  <c r="L2" i="4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8" i="2"/>
  <c r="N9" i="2"/>
  <c r="N10" i="2"/>
  <c r="N12" i="2"/>
  <c r="N13" i="2"/>
  <c r="N14" i="2"/>
  <c r="N16" i="2"/>
  <c r="N2" i="2"/>
  <c r="N3" i="2"/>
  <c r="N4" i="2"/>
  <c r="N5" i="2"/>
  <c r="N6" i="2"/>
  <c r="N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2" i="2"/>
  <c r="M94" i="2" s="1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" i="2"/>
  <c r="L4" i="2"/>
  <c r="L5" i="2"/>
  <c r="L6" i="2"/>
  <c r="L7" i="2"/>
  <c r="L8" i="2"/>
  <c r="L9" i="2"/>
  <c r="L2" i="2"/>
  <c r="N94" i="2" l="1"/>
</calcChain>
</file>

<file path=xl/sharedStrings.xml><?xml version="1.0" encoding="utf-8"?>
<sst xmlns="http://schemas.openxmlformats.org/spreadsheetml/2006/main" count="1632" uniqueCount="563">
  <si>
    <t>patid</t>
  </si>
  <si>
    <t>Encrypted unique key given to a patient in CPRD GOLD or CPRD Aurum [primary key]</t>
  </si>
  <si>
    <t>TEXT</t>
  </si>
  <si>
    <t>6-19 numeric characters</t>
  </si>
  <si>
    <t>pracid</t>
  </si>
  <si>
    <t>Encrypted unique key given to a practice in CPRD GOLD or CPRD Aurum</t>
  </si>
  <si>
    <t>INTEGER</t>
  </si>
  <si>
    <t>caseid</t>
  </si>
  <si>
    <t>Encrypted unique key given to a patient in the CHESS dataset</t>
  </si>
  <si>
    <t>Generated by CPRD. Indicates the number of distinct patid associated with this caseid</t>
  </si>
  <si>
    <t>trustid</t>
  </si>
  <si>
    <t>CPRD generated psuedonym of NHS Trust Code</t>
  </si>
  <si>
    <t>dateupdated</t>
  </si>
  <si>
    <t>When was record updated</t>
  </si>
  <si>
    <t>DATE</t>
  </si>
  <si>
    <t>dd/mm/yyyy</t>
  </si>
  <si>
    <t>weekno</t>
  </si>
  <si>
    <t>Week of (first) report</t>
  </si>
  <si>
    <t>weekofadmission</t>
  </si>
  <si>
    <t>Week of admission</t>
  </si>
  <si>
    <t>yearofadmission</t>
  </si>
  <si>
    <t>Year of admission</t>
  </si>
  <si>
    <t>ageyear</t>
  </si>
  <si>
    <t>Age in years at admission date (calculated from date of birth on CHESS record [not included])</t>
  </si>
  <si>
    <t>estimateddateonset</t>
  </si>
  <si>
    <t>Estimated date of onset of symptoms, can be the admission date.</t>
  </si>
  <si>
    <t>notknownonset</t>
  </si>
  <si>
    <t>Date of onset not known</t>
  </si>
  <si>
    <t>infectionswabdate</t>
  </si>
  <si>
    <t>Swab/specimen date</t>
  </si>
  <si>
    <t>labtestdate</t>
  </si>
  <si>
    <t>Laboratory test date, this is a required field</t>
  </si>
  <si>
    <t>typeofspecimen</t>
  </si>
  <si>
    <t>Type of specimen. Required Field. Examples include: Nasal/throat swab, nasopharyngeal/nasal aspirate, sputum, tracheal aspirate, broncho-alveolar lavage, Other, Unknown</t>
  </si>
  <si>
    <t>CATEGORICAL</t>
  </si>
  <si>
    <t>char29</t>
  </si>
  <si>
    <t>otherspecimentype</t>
  </si>
  <si>
    <t>Details of other type of specimen</t>
  </si>
  <si>
    <t>char32</t>
  </si>
  <si>
    <t>covid19</t>
  </si>
  <si>
    <t>Positive test for SARS-CoV-2: “Yes” if true</t>
  </si>
  <si>
    <t>char3</t>
  </si>
  <si>
    <t>influenzaah1n1pdm2009</t>
  </si>
  <si>
    <t>Positive test for influenza virus subtype H1N1pdm2009 (2009 pandemic strain): “Yes” if true</t>
  </si>
  <si>
    <t>influenzaah3n2</t>
  </si>
  <si>
    <t>Positive test for influenza virus subtype AH3N2: “Yes” if true</t>
  </si>
  <si>
    <t>influenzab</t>
  </si>
  <si>
    <t>Positive test for influenza virus type B: “Yes” if true</t>
  </si>
  <si>
    <t>influenzaanonsubtyped</t>
  </si>
  <si>
    <t>Positive test for influenza virus type A/non-subtyped: “Yes” if true</t>
  </si>
  <si>
    <t>influenzaaunsubtypable</t>
  </si>
  <si>
    <t>Positive test for influenza virus type A/unsubtypable: “Yes” if true</t>
  </si>
  <si>
    <t>rsv</t>
  </si>
  <si>
    <t>Positive test for respiratory syncytial virus (RSV): “Yes” if true</t>
  </si>
  <si>
    <t>otherresult</t>
  </si>
  <si>
    <t>Positive test for other respiratory infection (specify): “Yes” if true</t>
  </si>
  <si>
    <t>admittedfrom</t>
  </si>
  <si>
    <t>Where was patient admitted from: examples include: Home, Nursing Home, Residential Home, Temp Accommodation, Acute Trust Hospital, Private Hospital, Other UK Hospital, Non-UK Hospital, Penal Establishment, Unknown, Other (specify)</t>
  </si>
  <si>
    <t>char20</t>
  </si>
  <si>
    <t>dateadmittedicu</t>
  </si>
  <si>
    <t>Date of admission to HDU/ICU</t>
  </si>
  <si>
    <t>dateleavingicu</t>
  </si>
  <si>
    <t>Date left HDU/ICU</t>
  </si>
  <si>
    <t>sbother</t>
  </si>
  <si>
    <t>Details of Other organism associated with secondary bacterial pneumonia. This field is completed if the [organismname] = “Other organism”.</t>
  </si>
  <si>
    <t>char50</t>
  </si>
  <si>
    <t>sbdate</t>
  </si>
  <si>
    <t>Date of secondary bacterial pneumonia (if present)</t>
  </si>
  <si>
    <t>ventilatedwhilstadmitted</t>
  </si>
  <si>
    <t>Was patient ventilated during the admission: “Yes” if true</t>
  </si>
  <si>
    <t>admissionflu</t>
  </si>
  <si>
    <t>Was admission flu related: Yes / No / Unknown</t>
  </si>
  <si>
    <t>char7</t>
  </si>
  <si>
    <t>admissioncovid19</t>
  </si>
  <si>
    <t>Was admission COVID-19 related: Yes / No / Unknown</t>
  </si>
  <si>
    <t>isviralpneumoniacomplication</t>
  </si>
  <si>
    <t>Complications: viral pneumonia: “Yes” if true</t>
  </si>
  <si>
    <t>isardscomplication</t>
  </si>
  <si>
    <t>Complications: acute respiratory distress syndrome (ARDS) : “Yes” if true</t>
  </si>
  <si>
    <t>isunknowncomplication</t>
  </si>
  <si>
    <t>Complications: unknown: “Yes” if true</t>
  </si>
  <si>
    <t>isothercoinfectionscomplication</t>
  </si>
  <si>
    <t>Complications: other co-infection: “Yes” if true</t>
  </si>
  <si>
    <t>isothercomplication</t>
  </si>
  <si>
    <t>Complications: other (specify) : “Yes” if true</t>
  </si>
  <si>
    <t>issecondarybacterialpneumoniacom</t>
  </si>
  <si>
    <t>Complications: secondary bacterial pneumonia: “Yes” if true</t>
  </si>
  <si>
    <t>ventilatedwhilstadmitteddays</t>
  </si>
  <si>
    <t>If patient was admitted, for how many days?</t>
  </si>
  <si>
    <t>patientecmo</t>
  </si>
  <si>
    <t>Did patient receive extra-corporeal membrane oxygenation (ECMO)?: “Yes” if true</t>
  </si>
  <si>
    <t>wasthepatientadmittedtoicu</t>
  </si>
  <si>
    <t>Was patient admitted to ICU?: Yes / No / Unknown</t>
  </si>
  <si>
    <t>char9</t>
  </si>
  <si>
    <t>organismname</t>
  </si>
  <si>
    <t>Anonymised text on organism associated with secondary bacterial pneumonia, if present. See also [sbother].</t>
  </si>
  <si>
    <t>char44</t>
  </si>
  <si>
    <t>daysecmo</t>
  </si>
  <si>
    <t>If patient received ECMO, how many days was this for?</t>
  </si>
  <si>
    <t>hospitaladmissiondate</t>
  </si>
  <si>
    <t>Date of admission to hospital</t>
  </si>
  <si>
    <t>admissionrsv</t>
  </si>
  <si>
    <t>Was admission RSV related?: Yes / No / Unknown</t>
  </si>
  <si>
    <t>respiratorysupportnone</t>
  </si>
  <si>
    <t>Respiratory support required: none: “Yes” if true</t>
  </si>
  <si>
    <t>oxygenviacannulaeormask</t>
  </si>
  <si>
    <t>Respiratory support required: oxygen via cannulae or mask: none: “Yes” if true</t>
  </si>
  <si>
    <t>highflownasaloxygen</t>
  </si>
  <si>
    <t>Respiratory support required: high flow nasal oxygen: none: “Yes” if true</t>
  </si>
  <si>
    <t>noninvasivemechanicalventilation</t>
  </si>
  <si>
    <t>Respiratory support required: non-invasive mechanical ventilation: none: “Yes” if true</t>
  </si>
  <si>
    <t>invasivemechanicalventilation</t>
  </si>
  <si>
    <t>Respiratory support required: invasive mechanical ventilation: none: “Yes” if true</t>
  </si>
  <si>
    <t>respiratorysupportecmo</t>
  </si>
  <si>
    <t>Respiratory support required: extra-coorporeal membrane oxygenation (ECMO) : none: “Yes” if true</t>
  </si>
  <si>
    <t>anticovid19treatment</t>
  </si>
  <si>
    <t>Did patient receive specific anti-COVID-19 treatment</t>
  </si>
  <si>
    <t>chronicrespiratory</t>
  </si>
  <si>
    <t>Risk factor – chronic respiratory disease?: Yes / No / Unknown</t>
  </si>
  <si>
    <t>asthmarequiring</t>
  </si>
  <si>
    <t>Risk factor – asthma requiring medication?: Yes / No / Unknown</t>
  </si>
  <si>
    <t>chronicheart</t>
  </si>
  <si>
    <t>Risk factor – chronic or congenital heart disease?: Yes / No / Unknown</t>
  </si>
  <si>
    <t>chronicrenal</t>
  </si>
  <si>
    <t>Risk factor – chronic renal disease?: Yes / No / Unknown</t>
  </si>
  <si>
    <t>chronicliver</t>
  </si>
  <si>
    <t>Risk factor – chronic liver disease?: Yes / No / Unknown</t>
  </si>
  <si>
    <t>chronicneurological</t>
  </si>
  <si>
    <t>Risk factor – chronic neurological disorder?: Yes / No / Unknown</t>
  </si>
  <si>
    <t>isdiabetes</t>
  </si>
  <si>
    <t>Risk factor – diabetes?: Yes / No / Unknown</t>
  </si>
  <si>
    <t>diabetestype</t>
  </si>
  <si>
    <t>Diabetes type, if present? e.g Type I / Type II [/Other]</t>
  </si>
  <si>
    <t>char8</t>
  </si>
  <si>
    <t>immunosuppressiontreatment</t>
  </si>
  <si>
    <t>Risk factor - immunosuppression due to treatment?: Yes / No / Unknown</t>
  </si>
  <si>
    <t>immunosuppressiondisease</t>
  </si>
  <si>
    <t>Risk factor - immunosuppression due to disease?: Yes / No / Unknown</t>
  </si>
  <si>
    <t>other</t>
  </si>
  <si>
    <t>Risk factor – other?: Yes / No / Unknown</t>
  </si>
  <si>
    <t>obesityclinical</t>
  </si>
  <si>
    <t>Risk factor – clinically obese?: Yes / No / Unknown / Borderline</t>
  </si>
  <si>
    <t>char10</t>
  </si>
  <si>
    <t>obesitybmi</t>
  </si>
  <si>
    <t>Body Mass Index (BMI) category: &lt;18.5; 18.5 – 24.9; 25 – 29.9; 30 – 39.9; &gt;39.9</t>
  </si>
  <si>
    <t>pregnancy</t>
  </si>
  <si>
    <t>Risk factor – pregnancy?: Yes / No / Unknown</t>
  </si>
  <si>
    <t>gestationweek</t>
  </si>
  <si>
    <t>Gestation at admission (if pregnant)</t>
  </si>
  <si>
    <t>prematurity</t>
  </si>
  <si>
    <t>Risk factor – premature birth (&lt;37 weeks gestation)</t>
  </si>
  <si>
    <t>hypertension</t>
  </si>
  <si>
    <t>Risk factor – hypertension?: Yes / No / Unknown</t>
  </si>
  <si>
    <t>travelin14days</t>
  </si>
  <si>
    <t>Risk factor - travel in 14 days before onset of COVID-19?: Yes / No / Unknown</t>
  </si>
  <si>
    <t>worksashealthcareworker</t>
  </si>
  <si>
    <t>Risk factor - works as a healthcare worker?: Yes / No / Unknown</t>
  </si>
  <si>
    <t>contactwithconfirmedcovid19case</t>
  </si>
  <si>
    <t>Risk factor - contact with a confirmed COVID-19 case in the 14 days before onset?: Yes / No / Unknown</t>
  </si>
  <si>
    <t>finaloutcome</t>
  </si>
  <si>
    <t>Final outcome: e.g. Discharged, transferred, died, still on ward</t>
  </si>
  <si>
    <t>char15</t>
  </si>
  <si>
    <t>finaloutcomedate</t>
  </si>
  <si>
    <t>Date of the final outcome</t>
  </si>
  <si>
    <t>transferdestination</t>
  </si>
  <si>
    <t>If transferred, destination: e.g. Acute Trust Hospital; Care home; Death; Different ICU/HDU; General ward; Nursing home; Other; Other NHS hospital; Private hospital</t>
  </si>
  <si>
    <t>causeofdeath</t>
  </si>
  <si>
    <t>If died, cause of death: e.g. COVID-19 main cause; COVID-19 underlying cause; Not COVID-19 related</t>
  </si>
  <si>
    <t>char25</t>
  </si>
  <si>
    <t>hospitaladmissionadmittedfrom</t>
  </si>
  <si>
    <t>Admitted to hospital from: e.g. Home, Nursing Home, Residential Home, Temp Accommodation, Acute Trust Hospital, Private Hospital, Other UK Hospital, Non-UK Hospital, Penal Establishment, Unknown, Other (specify)</t>
  </si>
  <si>
    <t>mechanicalinvasiveventilationdur</t>
  </si>
  <si>
    <t>Anonymised text on duration of mechanical ventilation, duration (if applicable).</t>
  </si>
  <si>
    <t>asymptomatictesting</t>
  </si>
  <si>
    <t>patientstillonicu</t>
  </si>
  <si>
    <t>Is patient still on ICU?: Yes / No / Unknown</t>
  </si>
  <si>
    <t>respiratorysupportunknown</t>
  </si>
  <si>
    <t>Details of respiratory support not known: “Yes” if true</t>
  </si>
  <si>
    <t>seriousmentalillness</t>
  </si>
  <si>
    <t>Comorbidities – serious mental illness?: Yes / No / Unknown</t>
  </si>
  <si>
    <t>priorhospitalattendance</t>
  </si>
  <si>
    <t>Was patient in hospital prior to current admission?: Yes / No / Unknown</t>
  </si>
  <si>
    <t>dateofpriorattendance</t>
  </si>
  <si>
    <t>Date of prior admission if known</t>
  </si>
  <si>
    <t>admissionnotrelatedtorespiratory</t>
  </si>
  <si>
    <t>Was admission not related to respiratory infection?: Yes / No / Unknown</t>
  </si>
  <si>
    <t>typeorplaceofwork</t>
  </si>
  <si>
    <t>Type or place of work, if known: e.g. Associate health professional; Care home worker; Catering; Construction/road maintenance; Doctor; Driving people; Education; Factory/warehouse; Goods delivery; Not working; Nurse/paramedic; Office; Retail; Security; Other</t>
  </si>
  <si>
    <t>treatmenttocilizumab</t>
  </si>
  <si>
    <t>Treatment with tocilizumab? : Yes / No / Unknown</t>
  </si>
  <si>
    <t>treatmentremdesivir</t>
  </si>
  <si>
    <t>Treatment with remdesivir?: Yes / No / Unknown</t>
  </si>
  <si>
    <t>treatmentother</t>
  </si>
  <si>
    <t>Treatment with other anti-COVID-19 treatment?: Yes / No / Unknown</t>
  </si>
  <si>
    <t>treatmentconvalescentplasma</t>
  </si>
  <si>
    <t>Treatment with convalescent plasma?: Yes / No / Unknown</t>
  </si>
  <si>
    <t>Field name</t>
  </si>
  <si>
    <t>Description</t>
  </si>
  <si>
    <t>Format from CPRD Data Specs</t>
  </si>
  <si>
    <t>MySQL format</t>
  </si>
  <si>
    <t>NULLs?</t>
  </si>
  <si>
    <t>Primary key?</t>
  </si>
  <si>
    <t>BIGINT UNSIGNED</t>
  </si>
  <si>
    <t>MEDIUMINT</t>
  </si>
  <si>
    <t>SMALLINT</t>
  </si>
  <si>
    <t>TINYINT</t>
  </si>
  <si>
    <t>Table</t>
  </si>
  <si>
    <t>hes_patient</t>
  </si>
  <si>
    <t>gen_hesid</t>
  </si>
  <si>
    <t>n_patid_hes</t>
  </si>
  <si>
    <t>gen_ethnicity</t>
  </si>
  <si>
    <t>match_rank</t>
  </si>
  <si>
    <t>hes_hospital</t>
  </si>
  <si>
    <t>spno</t>
  </si>
  <si>
    <t>Spell number uniquely identifying a hospitalisation</t>
  </si>
  <si>
    <t>admidate</t>
  </si>
  <si>
    <t>Date of admission</t>
  </si>
  <si>
    <t>discharged</t>
  </si>
  <si>
    <t>Date of discharge</t>
  </si>
  <si>
    <t>admimeth</t>
  </si>
  <si>
    <t>Method of admission</t>
  </si>
  <si>
    <t>admisorc</t>
  </si>
  <si>
    <t>Source of admission</t>
  </si>
  <si>
    <t>disdest</t>
  </si>
  <si>
    <t>Destination on discharge</t>
  </si>
  <si>
    <t>dismeth</t>
  </si>
  <si>
    <t>Method of discharge</t>
  </si>
  <si>
    <t>duration</t>
  </si>
  <si>
    <t>Duration of hospitalisation spell in days</t>
  </si>
  <si>
    <t>elecdate</t>
  </si>
  <si>
    <t>Date of decision to admit patient</t>
  </si>
  <si>
    <t>elecdur</t>
  </si>
  <si>
    <t>Waiting time (difference in days between elecdate and admidate)</t>
  </si>
  <si>
    <t>hes_episodes</t>
  </si>
  <si>
    <t>epikey</t>
  </si>
  <si>
    <t>epistart</t>
  </si>
  <si>
    <t>Date of start of episode</t>
  </si>
  <si>
    <t>epiend</t>
  </si>
  <si>
    <t>Date of end of episode</t>
  </si>
  <si>
    <t>eorder</t>
  </si>
  <si>
    <t>Order of episode within spell</t>
  </si>
  <si>
    <t>epidur</t>
  </si>
  <si>
    <t>Duration of episode in days</t>
  </si>
  <si>
    <t>epitype</t>
  </si>
  <si>
    <t>Type of episode (general, delivery, birth, psychiatric etc.)</t>
  </si>
  <si>
    <t>mainspef</t>
  </si>
  <si>
    <t>Speciality under which consultant is contracted</t>
  </si>
  <si>
    <t>tretspef</t>
  </si>
  <si>
    <t>Speciality under which consultant is working in period of care</t>
  </si>
  <si>
    <t>pconsult</t>
  </si>
  <si>
    <t>Consultant code (pseudonymised)</t>
  </si>
  <si>
    <t>intmanig</t>
  </si>
  <si>
    <t>Intended management</t>
  </si>
  <si>
    <t>classpat</t>
  </si>
  <si>
    <t>Patient classification: (Actual Management)
1=Ordinary admission; 2=Day case admission; 3=Regular day attendee; 4=Regular night attendee; 5=Mothers and babies using only delivery facilities; 8=Not applicable (other maternity event)</t>
  </si>
  <si>
    <t>firstreg</t>
  </si>
  <si>
    <t>First regular day or night admission?</t>
  </si>
  <si>
    <t>ethnos</t>
  </si>
  <si>
    <t>Patient ethnicity as recorded with the HES Admitted Patient Care episode</t>
  </si>
  <si>
    <t>hes_diagnosis_epi</t>
  </si>
  <si>
    <t>Number uniquely identifying a hospitalisation</t>
  </si>
  <si>
    <t>Start date of episode of care</t>
  </si>
  <si>
    <t>ICD</t>
  </si>
  <si>
    <t>An ICD10 diagnosis code in XXX or XXX.X format</t>
  </si>
  <si>
    <t>ICDx</t>
  </si>
  <si>
    <t>d_order</t>
  </si>
  <si>
    <t>hes_diagnosis_hosp</t>
  </si>
  <si>
    <t>hes_primary_diag_hosp</t>
  </si>
  <si>
    <t>ICD_PRIMARY</t>
  </si>
  <si>
    <t>hes_procedures_epi</t>
  </si>
  <si>
    <t>OPCS</t>
  </si>
  <si>
    <t>An OPCS 4 procedure code</t>
  </si>
  <si>
    <t>evdate</t>
  </si>
  <si>
    <t>Date of operation / procedure</t>
  </si>
  <si>
    <t>p_order</t>
  </si>
  <si>
    <t>hes_acp</t>
  </si>
  <si>
    <t>numacp</t>
  </si>
  <si>
    <t>Number of augmented care periods within episode</t>
  </si>
  <si>
    <t>acpn</t>
  </si>
  <si>
    <t>Order of an augmented care episode within a sequence of episodes that make up a period of augmented care</t>
  </si>
  <si>
    <t>acpstar</t>
  </si>
  <si>
    <t>Start date of a period of augmented care</t>
  </si>
  <si>
    <t>acpend</t>
  </si>
  <si>
    <t>End date of a period of augmented care</t>
  </si>
  <si>
    <t>acpdur</t>
  </si>
  <si>
    <t>Duration of augmented care period in days</t>
  </si>
  <si>
    <t>intdays</t>
  </si>
  <si>
    <t>Number of days of intensive care in a period of augmented care</t>
  </si>
  <si>
    <t>depdays</t>
  </si>
  <si>
    <t>Number of days of high dependency care in a period of augmented care</t>
  </si>
  <si>
    <t>acploc</t>
  </si>
  <si>
    <t>Location of a patient during a period of augmented care</t>
  </si>
  <si>
    <t>acpsour</t>
  </si>
  <si>
    <t>Location of patient immediately before the period of augmented care</t>
  </si>
  <si>
    <t>acpdisp</t>
  </si>
  <si>
    <t>Destination of a discharged patient after a period of augmented care</t>
  </si>
  <si>
    <t>acpout</t>
  </si>
  <si>
    <t>Augmented care period outcome indicator</t>
  </si>
  <si>
    <t>acpplan</t>
  </si>
  <si>
    <t>Flag for whether ACP was planned in advance of admission to ACP location</t>
  </si>
  <si>
    <t>acpspef</t>
  </si>
  <si>
    <t>Code for main specialty of consultant clinically managing the ACP</t>
  </si>
  <si>
    <t>orgsup</t>
  </si>
  <si>
    <t>Number of organ support systems used (up to five) during an ACP</t>
  </si>
  <si>
    <t>hes_ccare</t>
  </si>
  <si>
    <t>ccstartdate</t>
  </si>
  <si>
    <t>Date on which the critical care period started</t>
  </si>
  <si>
    <t>ccstarttime</t>
  </si>
  <si>
    <t>Time at which the critical care period started</t>
  </si>
  <si>
    <t>ccdisrdydate</t>
  </si>
  <si>
    <t>Critical care discharge ready date</t>
  </si>
  <si>
    <t>ccdisrdytime</t>
  </si>
  <si>
    <t>Critical care discharge ready time</t>
  </si>
  <si>
    <t>ccdisdate</t>
  </si>
  <si>
    <t>Critical care discharge date</t>
  </si>
  <si>
    <t>ccdistime</t>
  </si>
  <si>
    <t>Critical care discharge time</t>
  </si>
  <si>
    <t>ccadmitype</t>
  </si>
  <si>
    <t>Critical care admission type</t>
  </si>
  <si>
    <t>ccadmisorc</t>
  </si>
  <si>
    <t>Critical care admission source</t>
  </si>
  <si>
    <t>ccsorcloc</t>
  </si>
  <si>
    <t>Specific location in the admission source</t>
  </si>
  <si>
    <t>ccdisstat</t>
  </si>
  <si>
    <t>Patient’s status at time of discharge</t>
  </si>
  <si>
    <t>ccdisdest</t>
  </si>
  <si>
    <t>Critical care discharge destination</t>
  </si>
  <si>
    <t>ccdisloc</t>
  </si>
  <si>
    <t>Principle location the patient is being discharged to for further care</t>
  </si>
  <si>
    <t>cclev2days</t>
  </si>
  <si>
    <t>Total calendar days during which level 2 care alone was provided during the period</t>
  </si>
  <si>
    <t>cclev3days</t>
  </si>
  <si>
    <t>Total calendar days during which level 3 care was provided during the period</t>
  </si>
  <si>
    <t>bcardsupdays</t>
  </si>
  <si>
    <t>Number of days of basic cardiovascular support</t>
  </si>
  <si>
    <t>acardsupdays</t>
  </si>
  <si>
    <t>Number of days of advanced cardiovascular support</t>
  </si>
  <si>
    <t>bressupdays</t>
  </si>
  <si>
    <t>Number of days of basic respiratory support</t>
  </si>
  <si>
    <t>aressupdays</t>
  </si>
  <si>
    <t>Number of days of advanced respiratory support</t>
  </si>
  <si>
    <t>gisupdays</t>
  </si>
  <si>
    <t>Number of days of gastrointestinal support</t>
  </si>
  <si>
    <t>liversupdays</t>
  </si>
  <si>
    <t>Number of days of liver support</t>
  </si>
  <si>
    <t>neurosupdays</t>
  </si>
  <si>
    <t>Number of days of neurological support</t>
  </si>
  <si>
    <t>rensupdays</t>
  </si>
  <si>
    <t>Number of days of renal support</t>
  </si>
  <si>
    <t>dermsupdays</t>
  </si>
  <si>
    <t>Number of days of dermatological support</t>
  </si>
  <si>
    <t>orgsupmax</t>
  </si>
  <si>
    <t>Maximum number of organ systems supported at any one time, at any point in the critical care period</t>
  </si>
  <si>
    <t>ccunitfun</t>
  </si>
  <si>
    <t>Critical care unit function</t>
  </si>
  <si>
    <t>unitbedconfig</t>
  </si>
  <si>
    <t>Critical care unit bed configuration</t>
  </si>
  <si>
    <t>bestmatch</t>
  </si>
  <si>
    <t>Flag stating whether the row represents the best match between the critical care &amp; episode start &amp; end dates for this critical care period</t>
  </si>
  <si>
    <t>ccapcrel</t>
  </si>
  <si>
    <t>Comparison of dates of the critical care period and the associated inpatient episode. Used in derivation of the ‘bestmatch’ field</t>
  </si>
  <si>
    <t>CHAR</t>
  </si>
  <si>
    <t>Yes</t>
  </si>
  <si>
    <t>Yes - patid and spno combined</t>
  </si>
  <si>
    <t>Yes - patid and epikey combined</t>
  </si>
  <si>
    <t>Yes - patid, epikey and d_order combined</t>
  </si>
  <si>
    <t>Yes - patid, spno and ICD combined</t>
  </si>
  <si>
    <t>Yes - patid, spno and ICD_PRIMARY combined</t>
  </si>
  <si>
    <t>A CPRD generated unique key assigned to a patient across all CPRD linked HES datasets within a linkage set. An individual that has contributed data to more than one CPRD practice has the same gen_hesid but this may change between linkage sets</t>
  </si>
  <si>
    <t>Number of individuals in CPRD GOLD or CPRD Aurum assigned the same gen_hesid.</t>
  </si>
  <si>
    <t>Ethnicity derived from set 19 HES data (including Admitted patient care, Outpatient, A&amp;E, PROMs and DID)</t>
  </si>
  <si>
    <t>Indicates the quality of matching between a record in HES and CPRD primary care data and gives the level of confidence that an HES record has been correctly matched to a patient in CPRD GOLD or CPRD Aurum.</t>
  </si>
  <si>
    <t>Encrypted unique key given to a patient in CPRD GOLD or CPRD Aurum [primary key, in combination with spno]</t>
  </si>
  <si>
    <t>Spell number uniquely identifying a hospitalisation [primary key, in combination with patid]</t>
  </si>
  <si>
    <t>Encrypted unique key given to a patient in CPRD GOLD or CPRD Aurum [primary key, in combination with epikey]</t>
  </si>
  <si>
    <t>Episode key uniquely identifying an episode of care [primary key, in combination with patid]</t>
  </si>
  <si>
    <t>Encrypted unique key given to a patient in CPRD GOLD or CPRD Aurum [primary key, in combination with epikey &amp; d_order]</t>
  </si>
  <si>
    <t>Episode key uniquely identifying an episode of care [primary key, in combination with patid &amp; d_order]</t>
  </si>
  <si>
    <t>5th/6th characters of the ICD code (if available)</t>
  </si>
  <si>
    <t>Ordering of diagnosis code in episode, within range 1-20 [primary key, in combination with patid &amp; epikey]</t>
  </si>
  <si>
    <t>Encrypted unique key given to a patient in CPRD GOLD or CPRD Aurum [primary key, in combination with spno &amp; ICD]</t>
  </si>
  <si>
    <t>Spell number uniquely identifying a hospitalisation [primary key, in combination with patid &amp; ICD]</t>
  </si>
  <si>
    <t>An ICD10 diagnosis code in XXX or XXX.X format [primary key, in combination with patid &amp; spno]</t>
  </si>
  <si>
    <t>Encrypted unique key given to a patient in CPRD GOLD or CPRD Aurum [primary key, in combination with spno &amp; ICD_PRIMARY]</t>
  </si>
  <si>
    <t>Spell number uniquely identifying a hospitalisation [primary key, in combination with patid &amp; ICD_PRIMARY]</t>
  </si>
  <si>
    <t>Primary ICD10 diagnosis code in XXX or XXX.X format [primary key, in combination with patid &amp; spno]</t>
  </si>
  <si>
    <t>Encrypted unique key given to a patient in CPRD GOLD or CPRD Aurum [primary key, in combination with epikey &amp; p_order]</t>
  </si>
  <si>
    <t>Episode key uniquely identifying an episode of care [primary key, in combination with patid &amp; p_order]</t>
  </si>
  <si>
    <t>Ordering of OPCS code in episode, within range 1-24 [primary key, in combination with patid &amp; epikey]</t>
  </si>
  <si>
    <t>Yes - patid, epikey and p_order combined</t>
  </si>
  <si>
    <t>imd2015_10</t>
  </si>
  <si>
    <t>IMD2015: decile (1=LEAST deprived)</t>
  </si>
  <si>
    <t>A generated unique key assigned to a patient in the death registration data. An individual that has contributed data to more than one CPRD practice has the same gen_death_id</t>
  </si>
  <si>
    <t>Number of individuals in CPRD GOLD or CPRD Aurum assigned the same gen_death_id</t>
  </si>
  <si>
    <t>Indicates the quality of matching between a record in death registration data and CPRD primary care data and gives the level of confidence that an ONS death registration record has been correctly matched to a patient in CPRD GOLD or CPRD Aurum.</t>
  </si>
  <si>
    <t>dor</t>
  </si>
  <si>
    <t>Date of registration of death</t>
  </si>
  <si>
    <t>dod</t>
  </si>
  <si>
    <t>Date of death</t>
  </si>
  <si>
    <t>dod_partial</t>
  </si>
  <si>
    <t>Partial date of death: where exact date of death is not known, a missing month or day is represented as “00”. This field is only used for some patients where the date of death is missing.</t>
  </si>
  <si>
    <t>YYYY-MM-DD</t>
  </si>
  <si>
    <t>nhs_indicator</t>
  </si>
  <si>
    <t>NHS establishment indicator for place of death: 0= elsewhere/at home; 1= NHS establishment; 2 = non-NHS establishment</t>
  </si>
  <si>
    <t>pod_category</t>
  </si>
  <si>
    <t>Indicates a category for the place of death</t>
  </si>
  <si>
    <t>cause</t>
  </si>
  <si>
    <t>Underlying cause of death</t>
  </si>
  <si>
    <t>cause1</t>
  </si>
  <si>
    <t>cause2</t>
  </si>
  <si>
    <t>cause3</t>
  </si>
  <si>
    <t>cause4</t>
  </si>
  <si>
    <t>cause5</t>
  </si>
  <si>
    <t>cause6</t>
  </si>
  <si>
    <t>cause7</t>
  </si>
  <si>
    <t>cause8</t>
  </si>
  <si>
    <t>cause9</t>
  </si>
  <si>
    <t>cause10</t>
  </si>
  <si>
    <t>cause11</t>
  </si>
  <si>
    <t>cause12</t>
  </si>
  <si>
    <t>cause13</t>
  </si>
  <si>
    <t>cause14</t>
  </si>
  <si>
    <t>cause15</t>
  </si>
  <si>
    <t>Cause of death mention ICD10 (non-neonatal deaths only)</t>
  </si>
  <si>
    <t>gen_death_id</t>
  </si>
  <si>
    <t>n_patid_death</t>
  </si>
  <si>
    <t>CPRD say to consider using this where dod missing</t>
  </si>
  <si>
    <t>n_patid_spec</t>
  </si>
  <si>
    <t>Number of unique CPRD patid within a database linked to this crd_specimen_request_sk</t>
  </si>
  <si>
    <t>pseudo_specimen_id</t>
  </si>
  <si>
    <t>Pseudonymised specimen identifier – unique to each specimen within the dataset</t>
  </si>
  <si>
    <t>NUMBER</t>
  </si>
  <si>
    <t>organism_species_name</t>
  </si>
  <si>
    <t>The name of the organism tested for (all SARS-CoV-2 by definition here)</t>
  </si>
  <si>
    <t>lab_report_date</t>
  </si>
  <si>
    <t>Date of laboratory report</t>
  </si>
  <si>
    <t>age_in_years</t>
  </si>
  <si>
    <t>Age in years when specimen was taken</t>
  </si>
  <si>
    <t>reporting_lab_id</t>
  </si>
  <si>
    <t>ID for lab reporting test result – pseudonymised</t>
  </si>
  <si>
    <t>specimen_date</t>
  </si>
  <si>
    <t>Date specimen was taken</t>
  </si>
  <si>
    <t>care_home</t>
  </si>
  <si>
    <t>Indicator for care home residence (FALSE | TRUE | missing)</t>
  </si>
  <si>
    <t>n_chess_patid</t>
  </si>
  <si>
    <t>patient</t>
  </si>
  <si>
    <t>practice</t>
  </si>
  <si>
    <t>Encrypted unique key given to a practice in CPRD GOLD or CPRD Aurum [primary key]</t>
  </si>
  <si>
    <t>e2015_imd_10</t>
  </si>
  <si>
    <t>ni2017_imd_10</t>
  </si>
  <si>
    <t>s2016_imd_10</t>
  </si>
  <si>
    <t>w2014_imd_10</t>
  </si>
  <si>
    <t>NI IMD2017: decile (1=LEAST deprived)</t>
  </si>
  <si>
    <t>country</t>
  </si>
  <si>
    <t>English IMD2015: decile (1=LEAST deprived)</t>
  </si>
  <si>
    <t>Scottish IMD2016: decile (1=LEAST deprived)</t>
  </si>
  <si>
    <t>Welsh IMD2014: decile (1=LEAST deprived)</t>
  </si>
  <si>
    <t>*wrong in data spec - says integer but actual data is not coded*</t>
  </si>
  <si>
    <t>Country</t>
  </si>
  <si>
    <t>Other notes</t>
  </si>
  <si>
    <t>Remove '-11's when import</t>
  </si>
  <si>
    <t>'Yes' or missing</t>
  </si>
  <si>
    <t>VARCHAR(29)</t>
  </si>
  <si>
    <t>VARCHAR(32)</t>
  </si>
  <si>
    <t>VARCHAR(20)</t>
  </si>
  <si>
    <t>VARCHAR(3)</t>
  </si>
  <si>
    <t>VARCHAR(7)</t>
  </si>
  <si>
    <t>VARCHAR(10)</t>
  </si>
  <si>
    <t>VARCHAR(9)</t>
  </si>
  <si>
    <t>VARCHAR(15)</t>
  </si>
  <si>
    <t>VARCHAR(25)</t>
  </si>
  <si>
    <t>VARCHAR(50)</t>
  </si>
  <si>
    <t>VARCHAR(128)</t>
  </si>
  <si>
    <t>VARCHAR(44)</t>
  </si>
  <si>
    <t>VARCHAR(8)</t>
  </si>
  <si>
    <t>(We only have England and N Ireland)</t>
  </si>
  <si>
    <t>20 (actually 13)</t>
  </si>
  <si>
    <t>VARCHAR(21)</t>
  </si>
  <si>
    <t>12 (actually 6)</t>
  </si>
  <si>
    <t>CHAR(33)</t>
  </si>
  <si>
    <t>actually 10</t>
  </si>
  <si>
    <t>actually 3</t>
  </si>
  <si>
    <t>Remove '-1's when import</t>
  </si>
  <si>
    <t>BOOL</t>
  </si>
  <si>
    <t>Convert to 0,1,NULL from FALSE,TRUE,missing</t>
  </si>
  <si>
    <t>Some are 01/01/2001 - remove</t>
  </si>
  <si>
    <t>20 (not this big)</t>
  </si>
  <si>
    <t>TINYINT (recode to gen_ethnicity lookup)</t>
  </si>
  <si>
    <t>TINYINT, recode so 99=NULL</t>
  </si>
  <si>
    <t>TINYINT (recode 0 as NULL)</t>
  </si>
  <si>
    <t>CHAR(3) - not case sensitive; recode 0 as NULL</t>
  </si>
  <si>
    <t>SMALLINT (NB: some are negative)</t>
  </si>
  <si>
    <t>BOOL: just 1 or NULL</t>
  </si>
  <si>
    <t>TIME</t>
  </si>
  <si>
    <t>Field name (green = with lookup)</t>
  </si>
  <si>
    <t>hes_d</t>
  </si>
  <si>
    <t>SMALLINT (recode 999 to missing)</t>
  </si>
  <si>
    <t>Format from CPRD Data Specs / looking at data (some shorter than stated in Data Spec)</t>
  </si>
  <si>
    <t>no 20,25,30,40,50 or 98 in lookup, all 1997-1999</t>
  </si>
  <si>
    <t>no 9,10,14 in lookup, all 1998-1999</t>
  </si>
  <si>
    <t>no 10 or 20 in lookup, all 1998-1999</t>
  </si>
  <si>
    <t>no 117,17,176,21,293,376, in lookup, all 1998-2000</t>
  </si>
  <si>
    <t>TINYINT (recode Y to 1 and N to 2)</t>
  </si>
  <si>
    <t>no 7 in lookup, all (both) 1999</t>
  </si>
  <si>
    <t>no 10,40,50 in lookup, all 1998-1999</t>
  </si>
  <si>
    <t>CHAR(4) - not case sensitive, 3 or 4 digits (A11 or A111), recode '&amp;' to missing</t>
  </si>
  <si>
    <t>TINYINT (recode N to 1)</t>
  </si>
  <si>
    <t>(Yes - only once recoded &amp; to NULL)</t>
  </si>
  <si>
    <t>no 2,3,4 in lookup, all 2002-2007</t>
  </si>
  <si>
    <t>ageyear = IF(@ageyear='' OR @ageyear='-11',NULL,@ageyear)</t>
  </si>
  <si>
    <t>Says it is in data spec but duplicates</t>
  </si>
  <si>
    <t>primary_key</t>
  </si>
  <si>
    <t>Added by me</t>
  </si>
  <si>
    <t>labtestdate = IF(@labtestdate='' OR @labtestdate='01/01/2001',NULL,STR_TO_DATE(@labtestdate,'%d/%m/%Y'))</t>
  </si>
  <si>
    <t>not case sensitive</t>
  </si>
  <si>
    <t>CHAR(2)</t>
  </si>
  <si>
    <t>need to recode</t>
  </si>
  <si>
    <t>CHAR(3)</t>
  </si>
  <si>
    <t>CHAR(16)</t>
  </si>
  <si>
    <t>CHAR(5)</t>
  </si>
  <si>
    <t>patid BIGINT UNSIGNED,</t>
  </si>
  <si>
    <t>spno BIGINT UNSIGNED,</t>
  </si>
  <si>
    <t>epikey BIGINT UNSIGNED,</t>
  </si>
  <si>
    <t>epistart DATE,</t>
  </si>
  <si>
    <t>epiend DATE,</t>
  </si>
  <si>
    <t>eorder TINYINT,</t>
  </si>
  <si>
    <t>epidur SMALLINT,</t>
  </si>
  <si>
    <t>numacp TINYINT,</t>
  </si>
  <si>
    <t>acpstar DATE,</t>
  </si>
  <si>
    <t>acpend DATE,</t>
  </si>
  <si>
    <t>depdays SMALLINT,</t>
  </si>
  <si>
    <t>acploc TINYINT,</t>
  </si>
  <si>
    <t>orgsup TINYINT,</t>
  </si>
  <si>
    <t>acpn TINYINT,</t>
  </si>
  <si>
    <t>acpdur SMALLINT,</t>
  </si>
  <si>
    <t>intdays SMALLINT,</t>
  </si>
  <si>
    <t>acpsour TINYINT,</t>
  </si>
  <si>
    <t>acpdisp TINYINT,</t>
  </si>
  <si>
    <t>acpout TINYINT,</t>
  </si>
  <si>
    <t>acpplan TINYINT,</t>
  </si>
  <si>
    <t>acpspef CHAR(3),</t>
  </si>
  <si>
    <t>cclev2days SMALLINT,</t>
  </si>
  <si>
    <t>cclev3days SMALLINT,</t>
  </si>
  <si>
    <t>bcardsupdays SMALLINT,</t>
  </si>
  <si>
    <t>acardsupdays SMALLINT,</t>
  </si>
  <si>
    <t>bressupdays SMALLINT,</t>
  </si>
  <si>
    <t>aressupdays SMALLINT,</t>
  </si>
  <si>
    <t>gisupdays SMALLINT,</t>
  </si>
  <si>
    <t>liversupdays SMALLINT,</t>
  </si>
  <si>
    <t>neurosupdays SMALLINT,</t>
  </si>
  <si>
    <t>rensupdays SMALLINT,</t>
  </si>
  <si>
    <t>dermsupdays SMALLINT,</t>
  </si>
  <si>
    <t>bestmatch BOOL DEFAULT NULL,</t>
  </si>
  <si>
    <t>Yes - patid, spno and ICD_PRIMARY combined - not clear from data spec that should include ICDx, but should from testing</t>
  </si>
  <si>
    <t>Yes - patid, spno and ICD combined - not clear from data spec that should include ICDx but should from testing</t>
  </si>
  <si>
    <t>INT</t>
  </si>
  <si>
    <t>recode to NULL where=="--", and then only others with value are '2017-00-00' and '2014-00-00' so just keep year</t>
  </si>
  <si>
    <t>VARCHAR(5)</t>
  </si>
  <si>
    <t>meant to be but are duplicates</t>
  </si>
  <si>
    <t>empty</t>
  </si>
  <si>
    <t>All are Yes or missing</t>
  </si>
  <si>
    <t>indexed</t>
  </si>
  <si>
    <t>indexed with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</si>
</sst>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topLeftCell="A78" workbookViewId="0">
      <selection activeCell="C95" sqref="C95"/>
    </sheetView>
  </sheetViews>
  <sheetFormatPr defaultRowHeight="14.4" x14ac:dyDescent="0.3"/>
  <cols>
    <col min="1" max="1" width="8.88671875" style="41"/>
    <col min="2" max="2" width="4.6640625" style="7" customWidth="1"/>
    <col min="3" max="3" width="26.88671875" style="7" customWidth="1"/>
    <col min="4" max="4" width="68.21875" style="7" customWidth="1"/>
    <col min="5" max="5" width="12.5546875" style="7" bestFit="1" customWidth="1"/>
    <col min="6" max="6" width="20.88671875" style="7" bestFit="1" customWidth="1"/>
    <col min="7" max="7" width="23.33203125" style="7" bestFit="1" customWidth="1"/>
    <col min="8" max="8" width="8.88671875" style="7"/>
    <col min="9" max="9" width="13.44140625" style="7" customWidth="1"/>
    <col min="10" max="10" width="26.88671875" style="7" bestFit="1" customWidth="1"/>
    <col min="11" max="11" width="8.88671875" style="7"/>
    <col min="12" max="12" width="42.109375" style="7" bestFit="1" customWidth="1"/>
    <col min="13" max="13" width="35.88671875" style="7" customWidth="1"/>
    <col min="14" max="14" width="59.21875" style="7" customWidth="1"/>
    <col min="15" max="15" width="100.6640625" style="7" bestFit="1" customWidth="1"/>
    <col min="16" max="16384" width="8.88671875" style="7"/>
  </cols>
  <sheetData>
    <row r="1" spans="1:16" x14ac:dyDescent="0.3">
      <c r="A1" s="41" t="s">
        <v>561</v>
      </c>
      <c r="C1" s="7" t="s">
        <v>196</v>
      </c>
      <c r="D1" s="7" t="s">
        <v>197</v>
      </c>
      <c r="E1" s="42" t="s">
        <v>198</v>
      </c>
      <c r="F1" s="42"/>
      <c r="G1" s="7" t="s">
        <v>199</v>
      </c>
      <c r="H1" s="7" t="s">
        <v>200</v>
      </c>
      <c r="I1" s="7" t="s">
        <v>201</v>
      </c>
      <c r="J1" s="7" t="s">
        <v>459</v>
      </c>
    </row>
    <row r="2" spans="1:16" x14ac:dyDescent="0.3">
      <c r="A2" s="41">
        <v>1</v>
      </c>
      <c r="B2" s="7">
        <v>1</v>
      </c>
      <c r="C2" s="7" t="s">
        <v>0</v>
      </c>
      <c r="D2" s="7" t="s">
        <v>1</v>
      </c>
      <c r="E2" s="7" t="s">
        <v>2</v>
      </c>
      <c r="F2" s="7" t="s">
        <v>3</v>
      </c>
      <c r="G2" s="8" t="s">
        <v>202</v>
      </c>
      <c r="H2" s="12"/>
      <c r="I2" s="7" t="s">
        <v>510</v>
      </c>
      <c r="L2" s="7" t="str">
        <f>C2&amp;" "&amp;G2&amp;","</f>
        <v>patid BIGINT UNSIGNED,</v>
      </c>
      <c r="M2" s="7" t="str">
        <f>IF(OR(H2="Yes",G2="DATE"),"@"&amp;C2,C2)</f>
        <v>patid</v>
      </c>
      <c r="N2" s="34" t="str">
        <f t="shared" ref="N2:N65" si="0">IF(AND(H2="Yes",G2&lt;&gt;"DATE"),C2&amp;" = NULLIF(@"&amp;C2&amp;",'')",IF(AND(H2="Yes",G2="DATE"),C2&amp;" = STR_TO_DATE(NULLIF(@"&amp;C2&amp;",''),'%d/%m/%Y')",IF(AND(H2="",G2="DATE"),C2&amp;" = STR_TO_DATE(@"&amp;C2&amp;",'%d/%m/%Y')","")))</f>
        <v/>
      </c>
      <c r="O2" s="34" t="str">
        <f>"CREATE INDEX x_chess_"&amp;C2&amp;" ON cprd_data.chess ("&amp;C2&amp;");"</f>
        <v>CREATE INDEX x_chess_patid ON cprd_data.chess (patid);</v>
      </c>
      <c r="P2" s="7" t="str">
        <f>IF(A2=1,O2,"")</f>
        <v>CREATE INDEX x_chess_patid ON cprd_data.chess (patid);</v>
      </c>
    </row>
    <row r="3" spans="1:16" x14ac:dyDescent="0.3">
      <c r="A3" s="41">
        <v>1</v>
      </c>
      <c r="B3" s="7">
        <v>2</v>
      </c>
      <c r="C3" s="7" t="s">
        <v>4</v>
      </c>
      <c r="D3" s="7" t="s">
        <v>5</v>
      </c>
      <c r="E3" s="7" t="s">
        <v>6</v>
      </c>
      <c r="F3" s="7">
        <v>5</v>
      </c>
      <c r="G3" s="7" t="s">
        <v>203</v>
      </c>
      <c r="H3" s="12"/>
      <c r="L3" s="34" t="str">
        <f t="shared" ref="L3:L66" si="1">C3&amp;" "&amp;G3&amp;","</f>
        <v>pracid MEDIUMINT,</v>
      </c>
      <c r="M3" s="34" t="str">
        <f t="shared" ref="M3:M66" si="2">IF(OR(H3="Yes",G3="DATE"),"@"&amp;C3,C3)</f>
        <v>pracid</v>
      </c>
      <c r="N3" s="34" t="str">
        <f t="shared" si="0"/>
        <v/>
      </c>
      <c r="O3" s="41" t="str">
        <f t="shared" ref="O3:O66" si="3">"CREATE INDEX x_chess_"&amp;C3&amp;" ON cprd_data.chess ("&amp;C3&amp;");"</f>
        <v>CREATE INDEX x_chess_pracid ON cprd_data.chess (pracid);</v>
      </c>
      <c r="P3" s="41" t="str">
        <f t="shared" ref="P3:P66" si="4">IF(A3=1,O3,"")</f>
        <v>CREATE INDEX x_chess_pracid ON cprd_data.chess (pracid);</v>
      </c>
    </row>
    <row r="4" spans="1:16" x14ac:dyDescent="0.3">
      <c r="B4" s="7">
        <v>3</v>
      </c>
      <c r="C4" s="7" t="s">
        <v>7</v>
      </c>
      <c r="D4" s="7" t="s">
        <v>8</v>
      </c>
      <c r="E4" s="7" t="s">
        <v>6</v>
      </c>
      <c r="F4" s="7">
        <v>6</v>
      </c>
      <c r="G4" s="7" t="s">
        <v>203</v>
      </c>
      <c r="H4" s="12"/>
      <c r="L4" s="34" t="str">
        <f t="shared" si="1"/>
        <v>caseid MEDIUMINT,</v>
      </c>
      <c r="M4" s="34" t="str">
        <f t="shared" si="2"/>
        <v>caseid</v>
      </c>
      <c r="N4" s="34" t="str">
        <f t="shared" si="0"/>
        <v/>
      </c>
      <c r="O4" s="41" t="str">
        <f t="shared" si="3"/>
        <v>CREATE INDEX x_chess_caseid ON cprd_data.chess (caseid);</v>
      </c>
      <c r="P4" s="41" t="str">
        <f t="shared" si="4"/>
        <v/>
      </c>
    </row>
    <row r="5" spans="1:16" x14ac:dyDescent="0.3">
      <c r="A5" s="41">
        <v>1</v>
      </c>
      <c r="B5" s="7">
        <v>4</v>
      </c>
      <c r="C5" s="7" t="s">
        <v>444</v>
      </c>
      <c r="D5" s="7" t="s">
        <v>9</v>
      </c>
      <c r="E5" s="7" t="s">
        <v>6</v>
      </c>
      <c r="F5" s="7">
        <v>3</v>
      </c>
      <c r="G5" s="7" t="s">
        <v>204</v>
      </c>
      <c r="H5" s="12"/>
      <c r="L5" s="34" t="str">
        <f t="shared" si="1"/>
        <v>n_chess_patid SMALLINT,</v>
      </c>
      <c r="M5" s="34" t="str">
        <f t="shared" si="2"/>
        <v>n_chess_patid</v>
      </c>
      <c r="N5" s="34" t="str">
        <f t="shared" si="0"/>
        <v/>
      </c>
      <c r="O5" s="41" t="str">
        <f t="shared" si="3"/>
        <v>CREATE INDEX x_chess_n_chess_patid ON cprd_data.chess (n_chess_patid);</v>
      </c>
      <c r="P5" s="41" t="str">
        <f t="shared" si="4"/>
        <v>CREATE INDEX x_chess_n_chess_patid ON cprd_data.chess (n_chess_patid);</v>
      </c>
    </row>
    <row r="6" spans="1:16" x14ac:dyDescent="0.3">
      <c r="A6" s="41">
        <v>1</v>
      </c>
      <c r="B6" s="7">
        <v>5</v>
      </c>
      <c r="C6" s="7" t="s">
        <v>10</v>
      </c>
      <c r="D6" s="7" t="s">
        <v>11</v>
      </c>
      <c r="E6" s="7" t="s">
        <v>6</v>
      </c>
      <c r="F6" s="7">
        <v>3</v>
      </c>
      <c r="G6" s="7" t="s">
        <v>204</v>
      </c>
      <c r="H6" s="12"/>
      <c r="L6" s="34" t="str">
        <f t="shared" si="1"/>
        <v>trustid SMALLINT,</v>
      </c>
      <c r="M6" s="34" t="str">
        <f t="shared" si="2"/>
        <v>trustid</v>
      </c>
      <c r="N6" s="34" t="str">
        <f t="shared" si="0"/>
        <v/>
      </c>
      <c r="O6" s="41" t="str">
        <f t="shared" si="3"/>
        <v>CREATE INDEX x_chess_trustid ON cprd_data.chess (trustid);</v>
      </c>
      <c r="P6" s="41" t="str">
        <f t="shared" si="4"/>
        <v>CREATE INDEX x_chess_trustid ON cprd_data.chess (trustid);</v>
      </c>
    </row>
    <row r="7" spans="1:16" x14ac:dyDescent="0.3">
      <c r="B7" s="7">
        <v>6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14</v>
      </c>
      <c r="H7" s="12" t="s">
        <v>362</v>
      </c>
      <c r="L7" s="34" t="str">
        <f t="shared" si="1"/>
        <v>dateupdated DATE,</v>
      </c>
      <c r="M7" s="34" t="str">
        <f t="shared" si="2"/>
        <v>@dateupdated</v>
      </c>
      <c r="N7" s="34" t="str">
        <f>IF(AND(H7="Yes",G7&lt;&gt;"DATE"),C7&amp;" = NULLIF(@"&amp;C7&amp;",'')",IF(AND(H7="Yes",G7="DATE"),C7&amp;" = STR_TO_DATE(NULLIF(@"&amp;C7&amp;",''),'%d/%m/%Y')",IF(AND(H7="",G7="DATE"),C7&amp;" = STR_TO_DATE(@"&amp;C7&amp;",'%d/%m/%Y')","")))</f>
        <v>dateupdated = STR_TO_DATE(NULLIF(@dateupdated,''),'%d/%m/%Y')</v>
      </c>
      <c r="O7" s="41" t="str">
        <f t="shared" si="3"/>
        <v>CREATE INDEX x_chess_dateupdated ON cprd_data.chess (dateupdated);</v>
      </c>
      <c r="P7" s="41" t="str">
        <f t="shared" si="4"/>
        <v/>
      </c>
    </row>
    <row r="8" spans="1:16" x14ac:dyDescent="0.3">
      <c r="B8" s="7">
        <v>7</v>
      </c>
      <c r="C8" s="7" t="s">
        <v>16</v>
      </c>
      <c r="D8" s="7" t="s">
        <v>17</v>
      </c>
      <c r="E8" s="7" t="s">
        <v>6</v>
      </c>
      <c r="F8" s="7">
        <v>2</v>
      </c>
      <c r="G8" s="7" t="s">
        <v>205</v>
      </c>
      <c r="H8" s="12"/>
      <c r="L8" s="34" t="str">
        <f t="shared" si="1"/>
        <v>weekno TINYINT,</v>
      </c>
      <c r="M8" s="34" t="str">
        <f t="shared" si="2"/>
        <v>weekno</v>
      </c>
      <c r="N8" s="34" t="str">
        <f t="shared" si="0"/>
        <v/>
      </c>
      <c r="O8" s="41" t="str">
        <f t="shared" si="3"/>
        <v>CREATE INDEX x_chess_weekno ON cprd_data.chess (weekno);</v>
      </c>
      <c r="P8" s="41" t="str">
        <f t="shared" si="4"/>
        <v/>
      </c>
    </row>
    <row r="9" spans="1:16" x14ac:dyDescent="0.3">
      <c r="A9" s="41">
        <v>1</v>
      </c>
      <c r="B9" s="7">
        <v>8</v>
      </c>
      <c r="C9" s="7" t="s">
        <v>18</v>
      </c>
      <c r="D9" s="7" t="s">
        <v>19</v>
      </c>
      <c r="E9" s="7" t="s">
        <v>6</v>
      </c>
      <c r="F9" s="7">
        <v>4</v>
      </c>
      <c r="G9" s="7" t="s">
        <v>204</v>
      </c>
      <c r="H9" s="12" t="s">
        <v>362</v>
      </c>
      <c r="L9" s="34" t="str">
        <f t="shared" si="1"/>
        <v>weekofadmission SMALLINT,</v>
      </c>
      <c r="M9" s="34" t="str">
        <f t="shared" si="2"/>
        <v>@weekofadmission</v>
      </c>
      <c r="N9" s="34" t="str">
        <f t="shared" si="0"/>
        <v>weekofadmission = NULLIF(@weekofadmission,'')</v>
      </c>
      <c r="O9" s="41" t="str">
        <f>"CREATE INDEX x_chess_dateofadmission ON cprd_data.chess ("&amp;C9&amp;","&amp;C10&amp;");"</f>
        <v>CREATE INDEX x_chess_dateofadmission ON cprd_data.chess (weekofadmission,yearofadmission);</v>
      </c>
      <c r="P9" s="41" t="str">
        <f t="shared" si="4"/>
        <v>CREATE INDEX x_chess_dateofadmission ON cprd_data.chess (weekofadmission,yearofadmission);</v>
      </c>
    </row>
    <row r="10" spans="1:16" x14ac:dyDescent="0.3">
      <c r="A10" s="41" t="s">
        <v>562</v>
      </c>
      <c r="B10" s="7">
        <v>9</v>
      </c>
      <c r="C10" s="7" t="s">
        <v>20</v>
      </c>
      <c r="D10" s="7" t="s">
        <v>21</v>
      </c>
      <c r="E10" s="7" t="s">
        <v>6</v>
      </c>
      <c r="F10" s="7">
        <v>4</v>
      </c>
      <c r="G10" s="7" t="s">
        <v>204</v>
      </c>
      <c r="H10" s="12" t="s">
        <v>362</v>
      </c>
      <c r="L10" s="34" t="str">
        <f t="shared" si="1"/>
        <v>yearofadmission SMALLINT,</v>
      </c>
      <c r="M10" s="34" t="str">
        <f t="shared" si="2"/>
        <v>@yearofadmission</v>
      </c>
      <c r="N10" s="34" t="str">
        <f t="shared" si="0"/>
        <v>yearofadmission = NULLIF(@yearofadmission,'')</v>
      </c>
      <c r="O10" s="41"/>
      <c r="P10" s="41" t="str">
        <f t="shared" si="4"/>
        <v/>
      </c>
    </row>
    <row r="11" spans="1:16" x14ac:dyDescent="0.3">
      <c r="B11" s="7">
        <v>10</v>
      </c>
      <c r="C11" s="7" t="s">
        <v>22</v>
      </c>
      <c r="D11" s="7" t="s">
        <v>23</v>
      </c>
      <c r="E11" s="7" t="s">
        <v>6</v>
      </c>
      <c r="F11" s="7">
        <v>3</v>
      </c>
      <c r="G11" s="7" t="s">
        <v>204</v>
      </c>
      <c r="H11" s="12" t="s">
        <v>362</v>
      </c>
      <c r="J11" s="38" t="s">
        <v>460</v>
      </c>
      <c r="L11" s="34" t="str">
        <f t="shared" si="1"/>
        <v>ageyear SMALLINT,</v>
      </c>
      <c r="M11" s="34" t="str">
        <f t="shared" si="2"/>
        <v>@ageyear</v>
      </c>
      <c r="N11" s="38" t="s">
        <v>509</v>
      </c>
      <c r="O11" s="41" t="str">
        <f t="shared" si="3"/>
        <v>CREATE INDEX x_chess_ageyear ON cprd_data.chess (ageyear);</v>
      </c>
      <c r="P11" s="41" t="str">
        <f t="shared" si="4"/>
        <v/>
      </c>
    </row>
    <row r="12" spans="1:16" x14ac:dyDescent="0.3">
      <c r="A12" s="41">
        <v>1</v>
      </c>
      <c r="B12" s="7">
        <v>11</v>
      </c>
      <c r="C12" s="7" t="s">
        <v>24</v>
      </c>
      <c r="D12" s="7" t="s">
        <v>25</v>
      </c>
      <c r="E12" s="7" t="s">
        <v>14</v>
      </c>
      <c r="F12" s="7" t="s">
        <v>15</v>
      </c>
      <c r="G12" s="7" t="s">
        <v>14</v>
      </c>
      <c r="H12" s="12" t="s">
        <v>362</v>
      </c>
      <c r="L12" s="34" t="str">
        <f t="shared" si="1"/>
        <v>estimateddateonset DATE,</v>
      </c>
      <c r="M12" s="34" t="str">
        <f t="shared" si="2"/>
        <v>@estimateddateonset</v>
      </c>
      <c r="N12" s="34" t="str">
        <f t="shared" si="0"/>
        <v>estimateddateonset = STR_TO_DATE(NULLIF(@estimateddateonset,''),'%d/%m/%Y')</v>
      </c>
      <c r="O12" s="41" t="str">
        <f t="shared" si="3"/>
        <v>CREATE INDEX x_chess_estimateddateonset ON cprd_data.chess (estimateddateonset);</v>
      </c>
      <c r="P12" s="41" t="str">
        <f t="shared" si="4"/>
        <v>CREATE INDEX x_chess_estimateddateonset ON cprd_data.chess (estimateddateonset);</v>
      </c>
    </row>
    <row r="13" spans="1:16" s="12" customFormat="1" x14ac:dyDescent="0.3">
      <c r="A13" s="41"/>
      <c r="B13" s="12">
        <v>12</v>
      </c>
      <c r="C13" s="12" t="s">
        <v>26</v>
      </c>
      <c r="D13" s="12" t="s">
        <v>27</v>
      </c>
      <c r="E13" s="17" t="s">
        <v>461</v>
      </c>
      <c r="G13" s="12" t="s">
        <v>465</v>
      </c>
      <c r="H13" s="12" t="s">
        <v>362</v>
      </c>
      <c r="L13" s="34" t="str">
        <f t="shared" si="1"/>
        <v>notknownonset VARCHAR(3),</v>
      </c>
      <c r="M13" s="34" t="str">
        <f t="shared" si="2"/>
        <v>@notknownonset</v>
      </c>
      <c r="N13" s="34" t="str">
        <f t="shared" si="0"/>
        <v>notknownonset = NULLIF(@notknownonset,'')</v>
      </c>
      <c r="O13" s="41" t="str">
        <f t="shared" si="3"/>
        <v>CREATE INDEX x_chess_notknownonset ON cprd_data.chess (notknownonset);</v>
      </c>
      <c r="P13" s="41" t="str">
        <f t="shared" si="4"/>
        <v/>
      </c>
    </row>
    <row r="14" spans="1:16" x14ac:dyDescent="0.3">
      <c r="A14" s="41">
        <v>1</v>
      </c>
      <c r="B14" s="7">
        <v>13</v>
      </c>
      <c r="C14" s="7" t="s">
        <v>28</v>
      </c>
      <c r="D14" s="7" t="s">
        <v>29</v>
      </c>
      <c r="E14" s="7" t="s">
        <v>14</v>
      </c>
      <c r="F14" s="7" t="s">
        <v>15</v>
      </c>
      <c r="G14" s="7" t="s">
        <v>14</v>
      </c>
      <c r="H14" s="12" t="s">
        <v>362</v>
      </c>
      <c r="L14" s="34" t="str">
        <f t="shared" si="1"/>
        <v>infectionswabdate DATE,</v>
      </c>
      <c r="M14" s="34" t="str">
        <f t="shared" si="2"/>
        <v>@infectionswabdate</v>
      </c>
      <c r="N14" s="34" t="str">
        <f t="shared" si="0"/>
        <v>infectionswabdate = STR_TO_DATE(NULLIF(@infectionswabdate,''),'%d/%m/%Y')</v>
      </c>
      <c r="O14" s="41" t="str">
        <f t="shared" si="3"/>
        <v>CREATE INDEX x_chess_infectionswabdate ON cprd_data.chess (infectionswabdate);</v>
      </c>
      <c r="P14" s="41" t="str">
        <f t="shared" si="4"/>
        <v>CREATE INDEX x_chess_infectionswabdate ON cprd_data.chess (infectionswabdate);</v>
      </c>
    </row>
    <row r="15" spans="1:16" x14ac:dyDescent="0.3">
      <c r="A15" s="41">
        <v>1</v>
      </c>
      <c r="B15" s="7">
        <v>14</v>
      </c>
      <c r="C15" s="7" t="s">
        <v>30</v>
      </c>
      <c r="D15" s="7" t="s">
        <v>31</v>
      </c>
      <c r="E15" s="7" t="s">
        <v>14</v>
      </c>
      <c r="F15" s="7" t="s">
        <v>15</v>
      </c>
      <c r="G15" s="7" t="s">
        <v>14</v>
      </c>
      <c r="H15" s="12" t="s">
        <v>362</v>
      </c>
      <c r="J15" s="38" t="s">
        <v>485</v>
      </c>
      <c r="L15" s="34" t="str">
        <f t="shared" si="1"/>
        <v>labtestdate DATE,</v>
      </c>
      <c r="M15" s="34" t="str">
        <f t="shared" si="2"/>
        <v>@labtestdate</v>
      </c>
      <c r="N15" s="38" t="s">
        <v>513</v>
      </c>
      <c r="O15" s="41" t="str">
        <f t="shared" si="3"/>
        <v>CREATE INDEX x_chess_labtestdate ON cprd_data.chess (labtestdate);</v>
      </c>
      <c r="P15" s="41" t="str">
        <f t="shared" si="4"/>
        <v>CREATE INDEX x_chess_labtestdate ON cprd_data.chess (labtestdate);</v>
      </c>
    </row>
    <row r="16" spans="1:16" x14ac:dyDescent="0.3">
      <c r="B16" s="7">
        <v>15</v>
      </c>
      <c r="C16" s="7" t="s">
        <v>32</v>
      </c>
      <c r="D16" s="7" t="s">
        <v>33</v>
      </c>
      <c r="E16" s="7" t="s">
        <v>34</v>
      </c>
      <c r="F16" s="7" t="s">
        <v>35</v>
      </c>
      <c r="G16" s="7" t="s">
        <v>462</v>
      </c>
      <c r="H16" s="12"/>
      <c r="L16" s="34" t="str">
        <f t="shared" si="1"/>
        <v>typeofspecimen VARCHAR(29),</v>
      </c>
      <c r="M16" s="34" t="str">
        <f t="shared" si="2"/>
        <v>typeofspecimen</v>
      </c>
      <c r="N16" s="34" t="str">
        <f t="shared" si="0"/>
        <v/>
      </c>
      <c r="O16" s="41" t="str">
        <f t="shared" si="3"/>
        <v>CREATE INDEX x_chess_typeofspecimen ON cprd_data.chess (typeofspecimen);</v>
      </c>
      <c r="P16" s="41" t="str">
        <f t="shared" si="4"/>
        <v/>
      </c>
    </row>
    <row r="17" spans="1:16" x14ac:dyDescent="0.3">
      <c r="B17" s="7">
        <v>16</v>
      </c>
      <c r="C17" s="7" t="s">
        <v>36</v>
      </c>
      <c r="D17" s="7" t="s">
        <v>37</v>
      </c>
      <c r="E17" s="7" t="s">
        <v>2</v>
      </c>
      <c r="F17" s="7" t="s">
        <v>38</v>
      </c>
      <c r="G17" s="12" t="s">
        <v>463</v>
      </c>
      <c r="H17" s="12" t="s">
        <v>362</v>
      </c>
      <c r="L17" s="34" t="str">
        <f t="shared" si="1"/>
        <v>otherspecimentype VARCHAR(32),</v>
      </c>
      <c r="M17" s="34" t="str">
        <f t="shared" si="2"/>
        <v>@otherspecimentype</v>
      </c>
      <c r="N17" s="34" t="str">
        <f t="shared" si="0"/>
        <v>otherspecimentype = NULLIF(@otherspecimentype,'')</v>
      </c>
      <c r="O17" s="41" t="str">
        <f t="shared" si="3"/>
        <v>CREATE INDEX x_chess_otherspecimentype ON cprd_data.chess (otherspecimentype);</v>
      </c>
      <c r="P17" s="41" t="str">
        <f t="shared" si="4"/>
        <v/>
      </c>
    </row>
    <row r="18" spans="1:16" x14ac:dyDescent="0.3">
      <c r="A18" s="41">
        <v>1</v>
      </c>
      <c r="B18" s="7">
        <v>17</v>
      </c>
      <c r="C18" s="7" t="s">
        <v>39</v>
      </c>
      <c r="D18" s="7" t="s">
        <v>40</v>
      </c>
      <c r="E18" s="7" t="s">
        <v>34</v>
      </c>
      <c r="F18" s="7" t="s">
        <v>41</v>
      </c>
      <c r="G18" s="12" t="s">
        <v>465</v>
      </c>
      <c r="H18" s="12" t="s">
        <v>362</v>
      </c>
      <c r="J18" s="7" t="s">
        <v>560</v>
      </c>
      <c r="L18" s="34" t="str">
        <f t="shared" si="1"/>
        <v>covid19 VARCHAR(3),</v>
      </c>
      <c r="M18" s="34" t="str">
        <f t="shared" si="2"/>
        <v>@covid19</v>
      </c>
      <c r="N18" s="34" t="str">
        <f t="shared" si="0"/>
        <v>covid19 = NULLIF(@covid19,'')</v>
      </c>
      <c r="O18" s="41" t="str">
        <f t="shared" si="3"/>
        <v>CREATE INDEX x_chess_covid19 ON cprd_data.chess (covid19);</v>
      </c>
      <c r="P18" s="41" t="str">
        <f t="shared" si="4"/>
        <v>CREATE INDEX x_chess_covid19 ON cprd_data.chess (covid19);</v>
      </c>
    </row>
    <row r="19" spans="1:16" x14ac:dyDescent="0.3">
      <c r="B19" s="7">
        <v>18</v>
      </c>
      <c r="C19" s="7" t="s">
        <v>42</v>
      </c>
      <c r="D19" s="7" t="s">
        <v>43</v>
      </c>
      <c r="E19" s="7" t="s">
        <v>34</v>
      </c>
      <c r="F19" s="7" t="s">
        <v>41</v>
      </c>
      <c r="G19" s="12" t="s">
        <v>465</v>
      </c>
      <c r="H19" s="12" t="s">
        <v>362</v>
      </c>
      <c r="J19" s="41" t="s">
        <v>559</v>
      </c>
      <c r="L19" s="34" t="str">
        <f t="shared" si="1"/>
        <v>influenzaah1n1pdm2009 VARCHAR(3),</v>
      </c>
      <c r="M19" s="34" t="str">
        <f t="shared" si="2"/>
        <v>@influenzaah1n1pdm2009</v>
      </c>
      <c r="N19" s="34" t="str">
        <f t="shared" si="0"/>
        <v>influenzaah1n1pdm2009 = NULLIF(@influenzaah1n1pdm2009,'')</v>
      </c>
      <c r="O19" s="41" t="str">
        <f t="shared" si="3"/>
        <v>CREATE INDEX x_chess_influenzaah1n1pdm2009 ON cprd_data.chess (influenzaah1n1pdm2009);</v>
      </c>
      <c r="P19" s="41" t="str">
        <f t="shared" si="4"/>
        <v/>
      </c>
    </row>
    <row r="20" spans="1:16" x14ac:dyDescent="0.3">
      <c r="B20" s="7">
        <v>19</v>
      </c>
      <c r="C20" s="7" t="s">
        <v>44</v>
      </c>
      <c r="D20" s="7" t="s">
        <v>45</v>
      </c>
      <c r="E20" s="7" t="s">
        <v>34</v>
      </c>
      <c r="F20" s="7" t="s">
        <v>41</v>
      </c>
      <c r="G20" s="12" t="s">
        <v>465</v>
      </c>
      <c r="H20" s="12" t="s">
        <v>362</v>
      </c>
      <c r="L20" s="34" t="str">
        <f t="shared" si="1"/>
        <v>influenzaah3n2 VARCHAR(3),</v>
      </c>
      <c r="M20" s="34" t="str">
        <f t="shared" si="2"/>
        <v>@influenzaah3n2</v>
      </c>
      <c r="N20" s="34" t="str">
        <f t="shared" si="0"/>
        <v>influenzaah3n2 = NULLIF(@influenzaah3n2,'')</v>
      </c>
      <c r="O20" s="41" t="str">
        <f t="shared" si="3"/>
        <v>CREATE INDEX x_chess_influenzaah3n2 ON cprd_data.chess (influenzaah3n2);</v>
      </c>
      <c r="P20" s="41" t="str">
        <f t="shared" si="4"/>
        <v/>
      </c>
    </row>
    <row r="21" spans="1:16" x14ac:dyDescent="0.3">
      <c r="B21" s="7">
        <v>20</v>
      </c>
      <c r="C21" s="7" t="s">
        <v>46</v>
      </c>
      <c r="D21" s="7" t="s">
        <v>47</v>
      </c>
      <c r="E21" s="7" t="s">
        <v>34</v>
      </c>
      <c r="F21" s="7" t="s">
        <v>41</v>
      </c>
      <c r="G21" s="12" t="s">
        <v>465</v>
      </c>
      <c r="H21" s="12" t="s">
        <v>362</v>
      </c>
      <c r="J21" s="41" t="s">
        <v>559</v>
      </c>
      <c r="L21" s="34" t="str">
        <f t="shared" si="1"/>
        <v>influenzab VARCHAR(3),</v>
      </c>
      <c r="M21" s="34" t="str">
        <f t="shared" si="2"/>
        <v>@influenzab</v>
      </c>
      <c r="N21" s="34" t="str">
        <f t="shared" si="0"/>
        <v>influenzab = NULLIF(@influenzab,'')</v>
      </c>
      <c r="O21" s="41" t="str">
        <f t="shared" si="3"/>
        <v>CREATE INDEX x_chess_influenzab ON cprd_data.chess (influenzab);</v>
      </c>
      <c r="P21" s="41" t="str">
        <f t="shared" si="4"/>
        <v/>
      </c>
    </row>
    <row r="22" spans="1:16" x14ac:dyDescent="0.3">
      <c r="B22" s="7">
        <v>21</v>
      </c>
      <c r="C22" s="7" t="s">
        <v>48</v>
      </c>
      <c r="D22" s="7" t="s">
        <v>49</v>
      </c>
      <c r="E22" s="7" t="s">
        <v>34</v>
      </c>
      <c r="F22" s="7" t="s">
        <v>41</v>
      </c>
      <c r="G22" s="12" t="s">
        <v>465</v>
      </c>
      <c r="H22" s="12" t="s">
        <v>362</v>
      </c>
      <c r="J22" s="41" t="s">
        <v>559</v>
      </c>
      <c r="L22" s="34" t="str">
        <f t="shared" si="1"/>
        <v>influenzaanonsubtyped VARCHAR(3),</v>
      </c>
      <c r="M22" s="34" t="str">
        <f t="shared" si="2"/>
        <v>@influenzaanonsubtyped</v>
      </c>
      <c r="N22" s="34" t="str">
        <f t="shared" si="0"/>
        <v>influenzaanonsubtyped = NULLIF(@influenzaanonsubtyped,'')</v>
      </c>
      <c r="O22" s="41" t="str">
        <f t="shared" si="3"/>
        <v>CREATE INDEX x_chess_influenzaanonsubtyped ON cprd_data.chess (influenzaanonsubtyped);</v>
      </c>
      <c r="P22" s="41" t="str">
        <f t="shared" si="4"/>
        <v/>
      </c>
    </row>
    <row r="23" spans="1:16" x14ac:dyDescent="0.3">
      <c r="B23" s="7">
        <v>22</v>
      </c>
      <c r="C23" s="7" t="s">
        <v>50</v>
      </c>
      <c r="D23" s="7" t="s">
        <v>51</v>
      </c>
      <c r="E23" s="7" t="s">
        <v>34</v>
      </c>
      <c r="F23" s="7" t="s">
        <v>41</v>
      </c>
      <c r="G23" s="12" t="s">
        <v>465</v>
      </c>
      <c r="H23" s="12" t="s">
        <v>362</v>
      </c>
      <c r="J23" s="41" t="s">
        <v>559</v>
      </c>
      <c r="L23" s="34" t="str">
        <f t="shared" si="1"/>
        <v>influenzaaunsubtypable VARCHAR(3),</v>
      </c>
      <c r="M23" s="34" t="str">
        <f t="shared" si="2"/>
        <v>@influenzaaunsubtypable</v>
      </c>
      <c r="N23" s="34" t="str">
        <f t="shared" si="0"/>
        <v>influenzaaunsubtypable = NULLIF(@influenzaaunsubtypable,'')</v>
      </c>
      <c r="O23" s="41" t="str">
        <f t="shared" si="3"/>
        <v>CREATE INDEX x_chess_influenzaaunsubtypable ON cprd_data.chess (influenzaaunsubtypable);</v>
      </c>
      <c r="P23" s="41" t="str">
        <f t="shared" si="4"/>
        <v/>
      </c>
    </row>
    <row r="24" spans="1:16" x14ac:dyDescent="0.3">
      <c r="B24" s="7">
        <v>23</v>
      </c>
      <c r="C24" s="7" t="s">
        <v>52</v>
      </c>
      <c r="D24" s="7" t="s">
        <v>53</v>
      </c>
      <c r="E24" s="7" t="s">
        <v>34</v>
      </c>
      <c r="F24" s="7" t="s">
        <v>41</v>
      </c>
      <c r="G24" s="12" t="s">
        <v>465</v>
      </c>
      <c r="H24" s="12" t="s">
        <v>362</v>
      </c>
      <c r="J24" s="41" t="s">
        <v>559</v>
      </c>
      <c r="L24" s="34" t="str">
        <f t="shared" si="1"/>
        <v>rsv VARCHAR(3),</v>
      </c>
      <c r="M24" s="34" t="str">
        <f t="shared" si="2"/>
        <v>@rsv</v>
      </c>
      <c r="N24" s="34" t="str">
        <f t="shared" si="0"/>
        <v>rsv = NULLIF(@rsv,'')</v>
      </c>
      <c r="O24" s="41" t="str">
        <f t="shared" si="3"/>
        <v>CREATE INDEX x_chess_rsv ON cprd_data.chess (rsv);</v>
      </c>
      <c r="P24" s="41" t="str">
        <f t="shared" si="4"/>
        <v/>
      </c>
    </row>
    <row r="25" spans="1:16" x14ac:dyDescent="0.3">
      <c r="B25" s="7">
        <v>24</v>
      </c>
      <c r="C25" s="7" t="s">
        <v>54</v>
      </c>
      <c r="D25" s="7" t="s">
        <v>55</v>
      </c>
      <c r="E25" s="7" t="s">
        <v>34</v>
      </c>
      <c r="F25" s="7" t="s">
        <v>41</v>
      </c>
      <c r="G25" s="12" t="s">
        <v>465</v>
      </c>
      <c r="H25" s="12" t="s">
        <v>362</v>
      </c>
      <c r="L25" s="34" t="str">
        <f t="shared" si="1"/>
        <v>otherresult VARCHAR(3),</v>
      </c>
      <c r="M25" s="34" t="str">
        <f t="shared" si="2"/>
        <v>@otherresult</v>
      </c>
      <c r="N25" s="34" t="str">
        <f t="shared" si="0"/>
        <v>otherresult = NULLIF(@otherresult,'')</v>
      </c>
      <c r="O25" s="41" t="str">
        <f t="shared" si="3"/>
        <v>CREATE INDEX x_chess_otherresult ON cprd_data.chess (otherresult);</v>
      </c>
      <c r="P25" s="41" t="str">
        <f t="shared" si="4"/>
        <v/>
      </c>
    </row>
    <row r="26" spans="1:16" x14ac:dyDescent="0.3">
      <c r="A26" s="41">
        <v>1</v>
      </c>
      <c r="B26" s="7">
        <v>25</v>
      </c>
      <c r="C26" s="7" t="s">
        <v>56</v>
      </c>
      <c r="D26" s="7" t="s">
        <v>57</v>
      </c>
      <c r="E26" s="7" t="s">
        <v>2</v>
      </c>
      <c r="F26" s="7" t="s">
        <v>58</v>
      </c>
      <c r="G26" s="12" t="s">
        <v>464</v>
      </c>
      <c r="H26" s="12" t="s">
        <v>362</v>
      </c>
      <c r="L26" s="34" t="str">
        <f t="shared" si="1"/>
        <v>admittedfrom VARCHAR(20),</v>
      </c>
      <c r="M26" s="34" t="str">
        <f t="shared" si="2"/>
        <v>@admittedfrom</v>
      </c>
      <c r="N26" s="34" t="str">
        <f t="shared" si="0"/>
        <v>admittedfrom = NULLIF(@admittedfrom,'')</v>
      </c>
      <c r="O26" s="41" t="str">
        <f t="shared" si="3"/>
        <v>CREATE INDEX x_chess_admittedfrom ON cprd_data.chess (admittedfrom);</v>
      </c>
      <c r="P26" s="41" t="str">
        <f t="shared" si="4"/>
        <v>CREATE INDEX x_chess_admittedfrom ON cprd_data.chess (admittedfrom);</v>
      </c>
    </row>
    <row r="27" spans="1:16" x14ac:dyDescent="0.3">
      <c r="A27" s="41">
        <v>1</v>
      </c>
      <c r="B27" s="7">
        <v>26</v>
      </c>
      <c r="C27" s="7" t="s">
        <v>59</v>
      </c>
      <c r="D27" s="7" t="s">
        <v>60</v>
      </c>
      <c r="E27" s="7" t="s">
        <v>14</v>
      </c>
      <c r="F27" s="7" t="s">
        <v>15</v>
      </c>
      <c r="G27" s="7" t="s">
        <v>14</v>
      </c>
      <c r="H27" s="12" t="s">
        <v>362</v>
      </c>
      <c r="L27" s="34" t="str">
        <f t="shared" si="1"/>
        <v>dateadmittedicu DATE,</v>
      </c>
      <c r="M27" s="34" t="str">
        <f t="shared" si="2"/>
        <v>@dateadmittedicu</v>
      </c>
      <c r="N27" s="34" t="str">
        <f t="shared" si="0"/>
        <v>dateadmittedicu = STR_TO_DATE(NULLIF(@dateadmittedicu,''),'%d/%m/%Y')</v>
      </c>
      <c r="O27" s="41" t="str">
        <f t="shared" si="3"/>
        <v>CREATE INDEX x_chess_dateadmittedicu ON cprd_data.chess (dateadmittedicu);</v>
      </c>
      <c r="P27" s="41" t="str">
        <f t="shared" si="4"/>
        <v>CREATE INDEX x_chess_dateadmittedicu ON cprd_data.chess (dateadmittedicu);</v>
      </c>
    </row>
    <row r="28" spans="1:16" x14ac:dyDescent="0.3">
      <c r="A28" s="41">
        <v>1</v>
      </c>
      <c r="B28" s="7">
        <v>27</v>
      </c>
      <c r="C28" s="7" t="s">
        <v>61</v>
      </c>
      <c r="D28" s="7" t="s">
        <v>62</v>
      </c>
      <c r="E28" s="7" t="s">
        <v>14</v>
      </c>
      <c r="F28" s="7" t="s">
        <v>15</v>
      </c>
      <c r="G28" s="7" t="s">
        <v>14</v>
      </c>
      <c r="H28" s="12" t="s">
        <v>362</v>
      </c>
      <c r="L28" s="34" t="str">
        <f t="shared" si="1"/>
        <v>dateleavingicu DATE,</v>
      </c>
      <c r="M28" s="34" t="str">
        <f t="shared" si="2"/>
        <v>@dateleavingicu</v>
      </c>
      <c r="N28" s="34" t="str">
        <f t="shared" si="0"/>
        <v>dateleavingicu = STR_TO_DATE(NULLIF(@dateleavingicu,''),'%d/%m/%Y')</v>
      </c>
      <c r="O28" s="41" t="str">
        <f t="shared" si="3"/>
        <v>CREATE INDEX x_chess_dateleavingicu ON cprd_data.chess (dateleavingicu);</v>
      </c>
      <c r="P28" s="41" t="str">
        <f t="shared" si="4"/>
        <v>CREATE INDEX x_chess_dateleavingicu ON cprd_data.chess (dateleavingicu);</v>
      </c>
    </row>
    <row r="29" spans="1:16" x14ac:dyDescent="0.3">
      <c r="B29" s="7">
        <v>28</v>
      </c>
      <c r="C29" s="7" t="s">
        <v>63</v>
      </c>
      <c r="D29" s="7" t="s">
        <v>64</v>
      </c>
      <c r="E29" s="7" t="s">
        <v>2</v>
      </c>
      <c r="F29" s="7" t="s">
        <v>65</v>
      </c>
      <c r="G29" s="7" t="s">
        <v>472</v>
      </c>
      <c r="H29" s="12" t="s">
        <v>362</v>
      </c>
      <c r="L29" s="34" t="str">
        <f t="shared" si="1"/>
        <v>sbother VARCHAR(128),</v>
      </c>
      <c r="M29" s="34" t="str">
        <f t="shared" si="2"/>
        <v>@sbother</v>
      </c>
      <c r="N29" s="34" t="str">
        <f t="shared" si="0"/>
        <v>sbother = NULLIF(@sbother,'')</v>
      </c>
      <c r="O29" s="41" t="str">
        <f t="shared" si="3"/>
        <v>CREATE INDEX x_chess_sbother ON cprd_data.chess (sbother);</v>
      </c>
      <c r="P29" s="41" t="str">
        <f t="shared" si="4"/>
        <v/>
      </c>
    </row>
    <row r="30" spans="1:16" x14ac:dyDescent="0.3">
      <c r="B30" s="7">
        <v>29</v>
      </c>
      <c r="C30" s="7" t="s">
        <v>66</v>
      </c>
      <c r="D30" s="7" t="s">
        <v>67</v>
      </c>
      <c r="E30" s="7" t="s">
        <v>14</v>
      </c>
      <c r="F30" s="7" t="s">
        <v>15</v>
      </c>
      <c r="G30" s="7" t="s">
        <v>14</v>
      </c>
      <c r="H30" s="12" t="s">
        <v>362</v>
      </c>
      <c r="L30" s="34" t="str">
        <f t="shared" si="1"/>
        <v>sbdate DATE,</v>
      </c>
      <c r="M30" s="34" t="str">
        <f t="shared" si="2"/>
        <v>@sbdate</v>
      </c>
      <c r="N30" s="34" t="str">
        <f t="shared" si="0"/>
        <v>sbdate = STR_TO_DATE(NULLIF(@sbdate,''),'%d/%m/%Y')</v>
      </c>
      <c r="O30" s="41" t="str">
        <f t="shared" si="3"/>
        <v>CREATE INDEX x_chess_sbdate ON cprd_data.chess (sbdate);</v>
      </c>
      <c r="P30" s="41" t="str">
        <f t="shared" si="4"/>
        <v/>
      </c>
    </row>
    <row r="31" spans="1:16" x14ac:dyDescent="0.3">
      <c r="B31" s="7">
        <v>30</v>
      </c>
      <c r="C31" s="7" t="s">
        <v>68</v>
      </c>
      <c r="D31" s="7" t="s">
        <v>69</v>
      </c>
      <c r="E31" s="7" t="s">
        <v>34</v>
      </c>
      <c r="F31" s="7" t="s">
        <v>41</v>
      </c>
      <c r="G31" s="12" t="s">
        <v>465</v>
      </c>
      <c r="H31" s="12" t="s">
        <v>362</v>
      </c>
      <c r="J31" s="7" t="s">
        <v>559</v>
      </c>
      <c r="L31" s="34" t="str">
        <f t="shared" si="1"/>
        <v>ventilatedwhilstadmitted VARCHAR(3),</v>
      </c>
      <c r="M31" s="34" t="str">
        <f t="shared" si="2"/>
        <v>@ventilatedwhilstadmitted</v>
      </c>
      <c r="N31" s="34" t="str">
        <f t="shared" si="0"/>
        <v>ventilatedwhilstadmitted = NULLIF(@ventilatedwhilstadmitted,'')</v>
      </c>
      <c r="O31" s="41" t="str">
        <f t="shared" si="3"/>
        <v>CREATE INDEX x_chess_ventilatedwhilstadmitted ON cprd_data.chess (ventilatedwhilstadmitted);</v>
      </c>
      <c r="P31" s="41" t="str">
        <f t="shared" si="4"/>
        <v/>
      </c>
    </row>
    <row r="32" spans="1:16" x14ac:dyDescent="0.3">
      <c r="A32" s="41">
        <v>1</v>
      </c>
      <c r="B32" s="7">
        <v>31</v>
      </c>
      <c r="C32" s="7" t="s">
        <v>70</v>
      </c>
      <c r="D32" s="7" t="s">
        <v>71</v>
      </c>
      <c r="E32" s="7" t="s">
        <v>34</v>
      </c>
      <c r="F32" s="7" t="s">
        <v>72</v>
      </c>
      <c r="G32" s="12" t="s">
        <v>466</v>
      </c>
      <c r="H32" s="12" t="s">
        <v>362</v>
      </c>
      <c r="L32" s="34" t="str">
        <f t="shared" si="1"/>
        <v>admissionflu VARCHAR(7),</v>
      </c>
      <c r="M32" s="34" t="str">
        <f t="shared" si="2"/>
        <v>@admissionflu</v>
      </c>
      <c r="N32" s="34" t="str">
        <f t="shared" si="0"/>
        <v>admissionflu = NULLIF(@admissionflu,'')</v>
      </c>
      <c r="O32" s="41" t="str">
        <f t="shared" si="3"/>
        <v>CREATE INDEX x_chess_admissionflu ON cprd_data.chess (admissionflu);</v>
      </c>
      <c r="P32" s="41" t="str">
        <f t="shared" si="4"/>
        <v>CREATE INDEX x_chess_admissionflu ON cprd_data.chess (admissionflu);</v>
      </c>
    </row>
    <row r="33" spans="1:16" x14ac:dyDescent="0.3">
      <c r="A33" s="41">
        <v>1</v>
      </c>
      <c r="B33" s="7">
        <v>32</v>
      </c>
      <c r="C33" s="7" t="s">
        <v>73</v>
      </c>
      <c r="D33" s="7" t="s">
        <v>74</v>
      </c>
      <c r="E33" s="7" t="s">
        <v>34</v>
      </c>
      <c r="F33" s="7" t="s">
        <v>72</v>
      </c>
      <c r="G33" s="12" t="s">
        <v>466</v>
      </c>
      <c r="H33" s="12" t="s">
        <v>362</v>
      </c>
      <c r="L33" s="34" t="str">
        <f t="shared" si="1"/>
        <v>admissioncovid19 VARCHAR(7),</v>
      </c>
      <c r="M33" s="34" t="str">
        <f t="shared" si="2"/>
        <v>@admissioncovid19</v>
      </c>
      <c r="N33" s="34" t="str">
        <f t="shared" si="0"/>
        <v>admissioncovid19 = NULLIF(@admissioncovid19,'')</v>
      </c>
      <c r="O33" s="41" t="str">
        <f t="shared" si="3"/>
        <v>CREATE INDEX x_chess_admissioncovid19 ON cprd_data.chess (admissioncovid19);</v>
      </c>
      <c r="P33" s="41" t="str">
        <f t="shared" si="4"/>
        <v>CREATE INDEX x_chess_admissioncovid19 ON cprd_data.chess (admissioncovid19);</v>
      </c>
    </row>
    <row r="34" spans="1:16" x14ac:dyDescent="0.3">
      <c r="B34" s="18">
        <v>33</v>
      </c>
      <c r="C34" s="12" t="s">
        <v>75</v>
      </c>
      <c r="D34" s="12" t="s">
        <v>76</v>
      </c>
      <c r="E34" s="12" t="s">
        <v>34</v>
      </c>
      <c r="F34" s="12" t="s">
        <v>72</v>
      </c>
      <c r="G34" s="12" t="s">
        <v>465</v>
      </c>
      <c r="H34" s="12" t="s">
        <v>362</v>
      </c>
      <c r="L34" s="34" t="str">
        <f t="shared" si="1"/>
        <v>isviralpneumoniacomplication VARCHAR(3),</v>
      </c>
      <c r="M34" s="34" t="str">
        <f t="shared" si="2"/>
        <v>@isviralpneumoniacomplication</v>
      </c>
      <c r="N34" s="34" t="str">
        <f t="shared" si="0"/>
        <v>isviralpneumoniacomplication = NULLIF(@isviralpneumoniacomplication,'')</v>
      </c>
      <c r="O34" s="41" t="str">
        <f t="shared" si="3"/>
        <v>CREATE INDEX x_chess_isviralpneumoniacomplication ON cprd_data.chess (isviralpneumoniacomplication);</v>
      </c>
      <c r="P34" s="41" t="str">
        <f t="shared" si="4"/>
        <v/>
      </c>
    </row>
    <row r="35" spans="1:16" x14ac:dyDescent="0.3">
      <c r="B35" s="18">
        <v>34</v>
      </c>
      <c r="C35" s="7" t="s">
        <v>77</v>
      </c>
      <c r="D35" s="7" t="s">
        <v>78</v>
      </c>
      <c r="E35" s="7" t="s">
        <v>34</v>
      </c>
      <c r="F35" s="7" t="s">
        <v>41</v>
      </c>
      <c r="G35" s="12" t="s">
        <v>465</v>
      </c>
      <c r="H35" s="12" t="s">
        <v>362</v>
      </c>
      <c r="L35" s="34" t="str">
        <f t="shared" si="1"/>
        <v>isardscomplication VARCHAR(3),</v>
      </c>
      <c r="M35" s="34" t="str">
        <f t="shared" si="2"/>
        <v>@isardscomplication</v>
      </c>
      <c r="N35" s="34" t="str">
        <f t="shared" si="0"/>
        <v>isardscomplication = NULLIF(@isardscomplication,'')</v>
      </c>
      <c r="O35" s="41" t="str">
        <f t="shared" si="3"/>
        <v>CREATE INDEX x_chess_isardscomplication ON cprd_data.chess (isardscomplication);</v>
      </c>
      <c r="P35" s="41" t="str">
        <f t="shared" si="4"/>
        <v/>
      </c>
    </row>
    <row r="36" spans="1:16" x14ac:dyDescent="0.3">
      <c r="B36" s="18">
        <v>35</v>
      </c>
      <c r="C36" s="7" t="s">
        <v>79</v>
      </c>
      <c r="D36" s="7" t="s">
        <v>80</v>
      </c>
      <c r="E36" s="7" t="s">
        <v>34</v>
      </c>
      <c r="F36" s="7" t="s">
        <v>41</v>
      </c>
      <c r="G36" s="12" t="s">
        <v>465</v>
      </c>
      <c r="H36" s="12" t="s">
        <v>362</v>
      </c>
      <c r="L36" s="34" t="str">
        <f t="shared" si="1"/>
        <v>isunknowncomplication VARCHAR(3),</v>
      </c>
      <c r="M36" s="34" t="str">
        <f t="shared" si="2"/>
        <v>@isunknowncomplication</v>
      </c>
      <c r="N36" s="34" t="str">
        <f t="shared" si="0"/>
        <v>isunknowncomplication = NULLIF(@isunknowncomplication,'')</v>
      </c>
      <c r="O36" s="41" t="str">
        <f t="shared" si="3"/>
        <v>CREATE INDEX x_chess_isunknowncomplication ON cprd_data.chess (isunknowncomplication);</v>
      </c>
      <c r="P36" s="41" t="str">
        <f t="shared" si="4"/>
        <v/>
      </c>
    </row>
    <row r="37" spans="1:16" x14ac:dyDescent="0.3">
      <c r="B37" s="18">
        <v>36</v>
      </c>
      <c r="C37" s="7" t="s">
        <v>81</v>
      </c>
      <c r="D37" s="7" t="s">
        <v>82</v>
      </c>
      <c r="E37" s="7" t="s">
        <v>34</v>
      </c>
      <c r="F37" s="7" t="s">
        <v>41</v>
      </c>
      <c r="G37" s="12" t="s">
        <v>465</v>
      </c>
      <c r="H37" s="12" t="s">
        <v>362</v>
      </c>
      <c r="L37" s="34" t="str">
        <f t="shared" si="1"/>
        <v>isothercoinfectionscomplication VARCHAR(3),</v>
      </c>
      <c r="M37" s="34" t="str">
        <f t="shared" si="2"/>
        <v>@isothercoinfectionscomplication</v>
      </c>
      <c r="N37" s="34" t="str">
        <f t="shared" si="0"/>
        <v>isothercoinfectionscomplication = NULLIF(@isothercoinfectionscomplication,'')</v>
      </c>
      <c r="O37" s="41" t="str">
        <f t="shared" si="3"/>
        <v>CREATE INDEX x_chess_isothercoinfectionscomplication ON cprd_data.chess (isothercoinfectionscomplication);</v>
      </c>
      <c r="P37" s="41" t="str">
        <f t="shared" si="4"/>
        <v/>
      </c>
    </row>
    <row r="38" spans="1:16" x14ac:dyDescent="0.3">
      <c r="B38" s="18">
        <v>37</v>
      </c>
      <c r="C38" s="7" t="s">
        <v>83</v>
      </c>
      <c r="D38" s="7" t="s">
        <v>84</v>
      </c>
      <c r="E38" s="7" t="s">
        <v>34</v>
      </c>
      <c r="F38" s="7" t="s">
        <v>41</v>
      </c>
      <c r="G38" s="12" t="s">
        <v>465</v>
      </c>
      <c r="H38" s="12" t="s">
        <v>362</v>
      </c>
      <c r="L38" s="34" t="str">
        <f t="shared" si="1"/>
        <v>isothercomplication VARCHAR(3),</v>
      </c>
      <c r="M38" s="34" t="str">
        <f t="shared" si="2"/>
        <v>@isothercomplication</v>
      </c>
      <c r="N38" s="34" t="str">
        <f t="shared" si="0"/>
        <v>isothercomplication = NULLIF(@isothercomplication,'')</v>
      </c>
      <c r="O38" s="41" t="str">
        <f t="shared" si="3"/>
        <v>CREATE INDEX x_chess_isothercomplication ON cprd_data.chess (isothercomplication);</v>
      </c>
      <c r="P38" s="41" t="str">
        <f t="shared" si="4"/>
        <v/>
      </c>
    </row>
    <row r="39" spans="1:16" x14ac:dyDescent="0.3">
      <c r="B39" s="18">
        <v>38</v>
      </c>
      <c r="C39" s="7" t="s">
        <v>85</v>
      </c>
      <c r="D39" s="7" t="s">
        <v>86</v>
      </c>
      <c r="E39" s="7" t="s">
        <v>34</v>
      </c>
      <c r="F39" s="7" t="s">
        <v>41</v>
      </c>
      <c r="G39" s="12" t="s">
        <v>465</v>
      </c>
      <c r="H39" s="12" t="s">
        <v>362</v>
      </c>
      <c r="L39" s="34" t="str">
        <f t="shared" si="1"/>
        <v>issecondarybacterialpneumoniacom VARCHAR(3),</v>
      </c>
      <c r="M39" s="34" t="str">
        <f t="shared" si="2"/>
        <v>@issecondarybacterialpneumoniacom</v>
      </c>
      <c r="N39" s="34" t="str">
        <f t="shared" si="0"/>
        <v>issecondarybacterialpneumoniacom = NULLIF(@issecondarybacterialpneumoniacom,'')</v>
      </c>
      <c r="O39" s="41" t="str">
        <f t="shared" si="3"/>
        <v>CREATE INDEX x_chess_issecondarybacterialpneumoniacom ON cprd_data.chess (issecondarybacterialpneumoniacom);</v>
      </c>
      <c r="P39" s="41" t="str">
        <f t="shared" si="4"/>
        <v/>
      </c>
    </row>
    <row r="40" spans="1:16" x14ac:dyDescent="0.3">
      <c r="A40" s="41">
        <v>1</v>
      </c>
      <c r="B40" s="18">
        <v>39</v>
      </c>
      <c r="C40" s="7" t="s">
        <v>87</v>
      </c>
      <c r="D40" s="7" t="s">
        <v>88</v>
      </c>
      <c r="E40" s="7" t="s">
        <v>6</v>
      </c>
      <c r="F40" s="7">
        <v>3</v>
      </c>
      <c r="G40" s="7" t="s">
        <v>204</v>
      </c>
      <c r="H40" s="12" t="s">
        <v>362</v>
      </c>
      <c r="L40" s="34" t="str">
        <f t="shared" si="1"/>
        <v>ventilatedwhilstadmitteddays SMALLINT,</v>
      </c>
      <c r="M40" s="34" t="str">
        <f t="shared" si="2"/>
        <v>@ventilatedwhilstadmitteddays</v>
      </c>
      <c r="N40" s="34" t="str">
        <f t="shared" si="0"/>
        <v>ventilatedwhilstadmitteddays = NULLIF(@ventilatedwhilstadmitteddays,'')</v>
      </c>
      <c r="O40" s="41" t="str">
        <f t="shared" si="3"/>
        <v>CREATE INDEX x_chess_ventilatedwhilstadmitteddays ON cprd_data.chess (ventilatedwhilstadmitteddays);</v>
      </c>
      <c r="P40" s="41" t="str">
        <f t="shared" si="4"/>
        <v>CREATE INDEX x_chess_ventilatedwhilstadmitteddays ON cprd_data.chess (ventilatedwhilstadmitteddays);</v>
      </c>
    </row>
    <row r="41" spans="1:16" x14ac:dyDescent="0.3">
      <c r="B41" s="18">
        <v>40</v>
      </c>
      <c r="C41" s="7" t="s">
        <v>89</v>
      </c>
      <c r="D41" s="7" t="s">
        <v>90</v>
      </c>
      <c r="E41" s="7" t="s">
        <v>34</v>
      </c>
      <c r="F41" s="7" t="s">
        <v>41</v>
      </c>
      <c r="G41" s="12" t="s">
        <v>465</v>
      </c>
      <c r="H41" s="12" t="s">
        <v>362</v>
      </c>
      <c r="J41" s="41" t="s">
        <v>559</v>
      </c>
      <c r="L41" s="34" t="str">
        <f t="shared" si="1"/>
        <v>patientecmo VARCHAR(3),</v>
      </c>
      <c r="M41" s="34" t="str">
        <f t="shared" si="2"/>
        <v>@patientecmo</v>
      </c>
      <c r="N41" s="34" t="str">
        <f t="shared" si="0"/>
        <v>patientecmo = NULLIF(@patientecmo,'')</v>
      </c>
      <c r="O41" s="41" t="str">
        <f t="shared" si="3"/>
        <v>CREATE INDEX x_chess_patientecmo ON cprd_data.chess (patientecmo);</v>
      </c>
      <c r="P41" s="41" t="str">
        <f t="shared" si="4"/>
        <v/>
      </c>
    </row>
    <row r="42" spans="1:16" x14ac:dyDescent="0.3">
      <c r="A42" s="41">
        <v>1</v>
      </c>
      <c r="B42" s="18">
        <v>41</v>
      </c>
      <c r="C42" s="12" t="s">
        <v>91</v>
      </c>
      <c r="D42" s="12" t="s">
        <v>92</v>
      </c>
      <c r="E42" s="12" t="s">
        <v>34</v>
      </c>
      <c r="F42" s="12" t="s">
        <v>93</v>
      </c>
      <c r="G42" s="12" t="s">
        <v>466</v>
      </c>
      <c r="H42" s="12" t="s">
        <v>362</v>
      </c>
      <c r="L42" s="34" t="str">
        <f t="shared" si="1"/>
        <v>wasthepatientadmittedtoicu VARCHAR(7),</v>
      </c>
      <c r="M42" s="34" t="str">
        <f t="shared" si="2"/>
        <v>@wasthepatientadmittedtoicu</v>
      </c>
      <c r="N42" s="34" t="str">
        <f t="shared" si="0"/>
        <v>wasthepatientadmittedtoicu = NULLIF(@wasthepatientadmittedtoicu,'')</v>
      </c>
      <c r="O42" s="41" t="str">
        <f t="shared" si="3"/>
        <v>CREATE INDEX x_chess_wasthepatientadmittedtoicu ON cprd_data.chess (wasthepatientadmittedtoicu);</v>
      </c>
      <c r="P42" s="41" t="str">
        <f t="shared" si="4"/>
        <v>CREATE INDEX x_chess_wasthepatientadmittedtoicu ON cprd_data.chess (wasthepatientadmittedtoicu);</v>
      </c>
    </row>
    <row r="43" spans="1:16" x14ac:dyDescent="0.3">
      <c r="B43" s="18">
        <v>42</v>
      </c>
      <c r="C43" s="7" t="s">
        <v>94</v>
      </c>
      <c r="D43" s="7" t="s">
        <v>95</v>
      </c>
      <c r="E43" s="7" t="s">
        <v>2</v>
      </c>
      <c r="F43" s="7" t="s">
        <v>96</v>
      </c>
      <c r="G43" s="7" t="s">
        <v>473</v>
      </c>
      <c r="H43" s="12" t="s">
        <v>362</v>
      </c>
      <c r="L43" s="34" t="str">
        <f t="shared" si="1"/>
        <v>organismname VARCHAR(44),</v>
      </c>
      <c r="M43" s="34" t="str">
        <f t="shared" si="2"/>
        <v>@organismname</v>
      </c>
      <c r="N43" s="34" t="str">
        <f t="shared" si="0"/>
        <v>organismname = NULLIF(@organismname,'')</v>
      </c>
      <c r="O43" s="41" t="str">
        <f t="shared" si="3"/>
        <v>CREATE INDEX x_chess_organismname ON cprd_data.chess (organismname);</v>
      </c>
      <c r="P43" s="41" t="str">
        <f t="shared" si="4"/>
        <v/>
      </c>
    </row>
    <row r="44" spans="1:16" x14ac:dyDescent="0.3">
      <c r="A44" s="41">
        <v>1</v>
      </c>
      <c r="B44" s="18">
        <v>43</v>
      </c>
      <c r="C44" s="7" t="s">
        <v>97</v>
      </c>
      <c r="D44" s="7" t="s">
        <v>98</v>
      </c>
      <c r="E44" s="7" t="s">
        <v>6</v>
      </c>
      <c r="F44" s="7">
        <v>4</v>
      </c>
      <c r="G44" s="7" t="s">
        <v>204</v>
      </c>
      <c r="H44" s="12" t="s">
        <v>362</v>
      </c>
      <c r="L44" s="34" t="str">
        <f t="shared" si="1"/>
        <v>daysecmo SMALLINT,</v>
      </c>
      <c r="M44" s="34" t="str">
        <f t="shared" si="2"/>
        <v>@daysecmo</v>
      </c>
      <c r="N44" s="34" t="str">
        <f t="shared" si="0"/>
        <v>daysecmo = NULLIF(@daysecmo,'')</v>
      </c>
      <c r="O44" s="41" t="str">
        <f t="shared" si="3"/>
        <v>CREATE INDEX x_chess_daysecmo ON cprd_data.chess (daysecmo);</v>
      </c>
      <c r="P44" s="41" t="str">
        <f t="shared" si="4"/>
        <v>CREATE INDEX x_chess_daysecmo ON cprd_data.chess (daysecmo);</v>
      </c>
    </row>
    <row r="45" spans="1:16" x14ac:dyDescent="0.3">
      <c r="A45" s="41">
        <v>1</v>
      </c>
      <c r="B45" s="7">
        <v>44</v>
      </c>
      <c r="C45" s="7" t="s">
        <v>99</v>
      </c>
      <c r="D45" s="7" t="s">
        <v>100</v>
      </c>
      <c r="E45" s="7" t="s">
        <v>14</v>
      </c>
      <c r="F45" s="7" t="s">
        <v>15</v>
      </c>
      <c r="G45" s="7" t="s">
        <v>14</v>
      </c>
      <c r="H45" s="12" t="s">
        <v>362</v>
      </c>
      <c r="L45" s="34" t="str">
        <f t="shared" si="1"/>
        <v>hospitaladmissiondate DATE,</v>
      </c>
      <c r="M45" s="34" t="str">
        <f t="shared" si="2"/>
        <v>@hospitaladmissiondate</v>
      </c>
      <c r="N45" s="34" t="str">
        <f t="shared" si="0"/>
        <v>hospitaladmissiondate = STR_TO_DATE(NULLIF(@hospitaladmissiondate,''),'%d/%m/%Y')</v>
      </c>
      <c r="O45" s="41" t="str">
        <f t="shared" si="3"/>
        <v>CREATE INDEX x_chess_hospitaladmissiondate ON cprd_data.chess (hospitaladmissiondate);</v>
      </c>
      <c r="P45" s="41" t="str">
        <f t="shared" si="4"/>
        <v>CREATE INDEX x_chess_hospitaladmissiondate ON cprd_data.chess (hospitaladmissiondate);</v>
      </c>
    </row>
    <row r="46" spans="1:16" x14ac:dyDescent="0.3">
      <c r="A46" s="41">
        <v>1</v>
      </c>
      <c r="B46" s="7">
        <v>45</v>
      </c>
      <c r="C46" s="7" t="s">
        <v>101</v>
      </c>
      <c r="D46" s="7" t="s">
        <v>102</v>
      </c>
      <c r="E46" s="7" t="s">
        <v>34</v>
      </c>
      <c r="F46" s="7" t="s">
        <v>72</v>
      </c>
      <c r="G46" s="12" t="s">
        <v>466</v>
      </c>
      <c r="H46" s="12" t="s">
        <v>362</v>
      </c>
      <c r="L46" s="34" t="str">
        <f t="shared" si="1"/>
        <v>admissionrsv VARCHAR(7),</v>
      </c>
      <c r="M46" s="34" t="str">
        <f t="shared" si="2"/>
        <v>@admissionrsv</v>
      </c>
      <c r="N46" s="34" t="str">
        <f t="shared" si="0"/>
        <v>admissionrsv = NULLIF(@admissionrsv,'')</v>
      </c>
      <c r="O46" s="41" t="str">
        <f t="shared" si="3"/>
        <v>CREATE INDEX x_chess_admissionrsv ON cprd_data.chess (admissionrsv);</v>
      </c>
      <c r="P46" s="41" t="str">
        <f t="shared" si="4"/>
        <v>CREATE INDEX x_chess_admissionrsv ON cprd_data.chess (admissionrsv);</v>
      </c>
    </row>
    <row r="47" spans="1:16" x14ac:dyDescent="0.3">
      <c r="A47" s="41">
        <v>1</v>
      </c>
      <c r="B47" s="7">
        <v>46</v>
      </c>
      <c r="C47" s="7" t="s">
        <v>103</v>
      </c>
      <c r="D47" s="7" t="s">
        <v>104</v>
      </c>
      <c r="E47" s="7" t="s">
        <v>34</v>
      </c>
      <c r="F47" s="7" t="s">
        <v>41</v>
      </c>
      <c r="G47" s="12" t="s">
        <v>465</v>
      </c>
      <c r="H47" s="12" t="s">
        <v>362</v>
      </c>
      <c r="L47" s="34" t="str">
        <f t="shared" si="1"/>
        <v>respiratorysupportnone VARCHAR(3),</v>
      </c>
      <c r="M47" s="34" t="str">
        <f t="shared" si="2"/>
        <v>@respiratorysupportnone</v>
      </c>
      <c r="N47" s="34" t="str">
        <f t="shared" si="0"/>
        <v>respiratorysupportnone = NULLIF(@respiratorysupportnone,'')</v>
      </c>
      <c r="O47" s="41" t="str">
        <f t="shared" si="3"/>
        <v>CREATE INDEX x_chess_respiratorysupportnone ON cprd_data.chess (respiratorysupportnone);</v>
      </c>
      <c r="P47" s="41" t="str">
        <f t="shared" si="4"/>
        <v>CREATE INDEX x_chess_respiratorysupportnone ON cprd_data.chess (respiratorysupportnone);</v>
      </c>
    </row>
    <row r="48" spans="1:16" x14ac:dyDescent="0.3">
      <c r="A48" s="41">
        <v>1</v>
      </c>
      <c r="B48" s="7">
        <v>47</v>
      </c>
      <c r="C48" s="7" t="s">
        <v>105</v>
      </c>
      <c r="D48" s="7" t="s">
        <v>106</v>
      </c>
      <c r="E48" s="7" t="s">
        <v>34</v>
      </c>
      <c r="F48" s="7" t="s">
        <v>41</v>
      </c>
      <c r="G48" s="12" t="s">
        <v>465</v>
      </c>
      <c r="H48" s="12" t="s">
        <v>362</v>
      </c>
      <c r="L48" s="34" t="str">
        <f t="shared" si="1"/>
        <v>oxygenviacannulaeormask VARCHAR(3),</v>
      </c>
      <c r="M48" s="34" t="str">
        <f t="shared" si="2"/>
        <v>@oxygenviacannulaeormask</v>
      </c>
      <c r="N48" s="34" t="str">
        <f t="shared" si="0"/>
        <v>oxygenviacannulaeormask = NULLIF(@oxygenviacannulaeormask,'')</v>
      </c>
      <c r="O48" s="41" t="str">
        <f t="shared" si="3"/>
        <v>CREATE INDEX x_chess_oxygenviacannulaeormask ON cprd_data.chess (oxygenviacannulaeormask);</v>
      </c>
      <c r="P48" s="41" t="str">
        <f t="shared" si="4"/>
        <v>CREATE INDEX x_chess_oxygenviacannulaeormask ON cprd_data.chess (oxygenviacannulaeormask);</v>
      </c>
    </row>
    <row r="49" spans="1:16" x14ac:dyDescent="0.3">
      <c r="A49" s="41">
        <v>1</v>
      </c>
      <c r="B49" s="7">
        <v>48</v>
      </c>
      <c r="C49" s="7" t="s">
        <v>107</v>
      </c>
      <c r="D49" s="7" t="s">
        <v>108</v>
      </c>
      <c r="E49" s="7" t="s">
        <v>34</v>
      </c>
      <c r="F49" s="7" t="s">
        <v>41</v>
      </c>
      <c r="G49" s="12" t="s">
        <v>465</v>
      </c>
      <c r="H49" s="12" t="s">
        <v>362</v>
      </c>
      <c r="L49" s="34" t="str">
        <f t="shared" si="1"/>
        <v>highflownasaloxygen VARCHAR(3),</v>
      </c>
      <c r="M49" s="34" t="str">
        <f t="shared" si="2"/>
        <v>@highflownasaloxygen</v>
      </c>
      <c r="N49" s="34" t="str">
        <f t="shared" si="0"/>
        <v>highflownasaloxygen = NULLIF(@highflownasaloxygen,'')</v>
      </c>
      <c r="O49" s="41" t="str">
        <f t="shared" si="3"/>
        <v>CREATE INDEX x_chess_highflownasaloxygen ON cprd_data.chess (highflownasaloxygen);</v>
      </c>
      <c r="P49" s="41" t="str">
        <f t="shared" si="4"/>
        <v>CREATE INDEX x_chess_highflownasaloxygen ON cprd_data.chess (highflownasaloxygen);</v>
      </c>
    </row>
    <row r="50" spans="1:16" x14ac:dyDescent="0.3">
      <c r="A50" s="41">
        <v>1</v>
      </c>
      <c r="B50" s="7">
        <v>49</v>
      </c>
      <c r="C50" s="7" t="s">
        <v>109</v>
      </c>
      <c r="D50" s="7" t="s">
        <v>110</v>
      </c>
      <c r="E50" s="7" t="s">
        <v>34</v>
      </c>
      <c r="F50" s="7" t="s">
        <v>41</v>
      </c>
      <c r="G50" s="12" t="s">
        <v>465</v>
      </c>
      <c r="H50" s="12" t="s">
        <v>362</v>
      </c>
      <c r="L50" s="34" t="str">
        <f t="shared" si="1"/>
        <v>noninvasivemechanicalventilation VARCHAR(3),</v>
      </c>
      <c r="M50" s="34" t="str">
        <f t="shared" si="2"/>
        <v>@noninvasivemechanicalventilation</v>
      </c>
      <c r="N50" s="34" t="str">
        <f t="shared" si="0"/>
        <v>noninvasivemechanicalventilation = NULLIF(@noninvasivemechanicalventilation,'')</v>
      </c>
      <c r="O50" s="41" t="str">
        <f t="shared" si="3"/>
        <v>CREATE INDEX x_chess_noninvasivemechanicalventilation ON cprd_data.chess (noninvasivemechanicalventilation);</v>
      </c>
      <c r="P50" s="41" t="str">
        <f t="shared" si="4"/>
        <v>CREATE INDEX x_chess_noninvasivemechanicalventilation ON cprd_data.chess (noninvasivemechanicalventilation);</v>
      </c>
    </row>
    <row r="51" spans="1:16" x14ac:dyDescent="0.3">
      <c r="A51" s="41">
        <v>1</v>
      </c>
      <c r="B51" s="7">
        <v>50</v>
      </c>
      <c r="C51" s="7" t="s">
        <v>111</v>
      </c>
      <c r="D51" s="7" t="s">
        <v>112</v>
      </c>
      <c r="E51" s="7" t="s">
        <v>34</v>
      </c>
      <c r="F51" s="7" t="s">
        <v>41</v>
      </c>
      <c r="G51" s="12" t="s">
        <v>465</v>
      </c>
      <c r="H51" s="12" t="s">
        <v>362</v>
      </c>
      <c r="L51" s="34" t="str">
        <f t="shared" si="1"/>
        <v>invasivemechanicalventilation VARCHAR(3),</v>
      </c>
      <c r="M51" s="34" t="str">
        <f t="shared" si="2"/>
        <v>@invasivemechanicalventilation</v>
      </c>
      <c r="N51" s="34" t="str">
        <f t="shared" si="0"/>
        <v>invasivemechanicalventilation = NULLIF(@invasivemechanicalventilation,'')</v>
      </c>
      <c r="O51" s="41" t="str">
        <f t="shared" si="3"/>
        <v>CREATE INDEX x_chess_invasivemechanicalventilation ON cprd_data.chess (invasivemechanicalventilation);</v>
      </c>
      <c r="P51" s="41" t="str">
        <f t="shared" si="4"/>
        <v>CREATE INDEX x_chess_invasivemechanicalventilation ON cprd_data.chess (invasivemechanicalventilation);</v>
      </c>
    </row>
    <row r="52" spans="1:16" x14ac:dyDescent="0.3">
      <c r="A52" s="41">
        <v>1</v>
      </c>
      <c r="B52" s="7">
        <v>51</v>
      </c>
      <c r="C52" s="7" t="s">
        <v>113</v>
      </c>
      <c r="D52" s="7" t="s">
        <v>114</v>
      </c>
      <c r="E52" s="7" t="s">
        <v>34</v>
      </c>
      <c r="F52" s="7" t="s">
        <v>41</v>
      </c>
      <c r="G52" s="12" t="s">
        <v>465</v>
      </c>
      <c r="H52" s="12" t="s">
        <v>362</v>
      </c>
      <c r="L52" s="34" t="str">
        <f t="shared" si="1"/>
        <v>respiratorysupportecmo VARCHAR(3),</v>
      </c>
      <c r="M52" s="34" t="str">
        <f t="shared" si="2"/>
        <v>@respiratorysupportecmo</v>
      </c>
      <c r="N52" s="34" t="str">
        <f t="shared" si="0"/>
        <v>respiratorysupportecmo = NULLIF(@respiratorysupportecmo,'')</v>
      </c>
      <c r="O52" s="41" t="str">
        <f t="shared" si="3"/>
        <v>CREATE INDEX x_chess_respiratorysupportecmo ON cprd_data.chess (respiratorysupportecmo);</v>
      </c>
      <c r="P52" s="41" t="str">
        <f t="shared" si="4"/>
        <v>CREATE INDEX x_chess_respiratorysupportecmo ON cprd_data.chess (respiratorysupportecmo);</v>
      </c>
    </row>
    <row r="53" spans="1:16" x14ac:dyDescent="0.3">
      <c r="A53" s="41">
        <v>1</v>
      </c>
      <c r="B53" s="18">
        <v>52</v>
      </c>
      <c r="C53" s="12" t="s">
        <v>115</v>
      </c>
      <c r="D53" s="12" t="s">
        <v>116</v>
      </c>
      <c r="E53" s="12"/>
      <c r="F53" s="12"/>
      <c r="G53" s="12" t="s">
        <v>466</v>
      </c>
      <c r="H53" s="12" t="s">
        <v>362</v>
      </c>
      <c r="L53" s="34" t="str">
        <f t="shared" si="1"/>
        <v>anticovid19treatment VARCHAR(7),</v>
      </c>
      <c r="M53" s="34" t="str">
        <f t="shared" si="2"/>
        <v>@anticovid19treatment</v>
      </c>
      <c r="N53" s="34" t="str">
        <f t="shared" si="0"/>
        <v>anticovid19treatment = NULLIF(@anticovid19treatment,'')</v>
      </c>
      <c r="O53" s="41" t="str">
        <f t="shared" si="3"/>
        <v>CREATE INDEX x_chess_anticovid19treatment ON cprd_data.chess (anticovid19treatment);</v>
      </c>
      <c r="P53" s="41" t="str">
        <f t="shared" si="4"/>
        <v>CREATE INDEX x_chess_anticovid19treatment ON cprd_data.chess (anticovid19treatment);</v>
      </c>
    </row>
    <row r="54" spans="1:16" x14ac:dyDescent="0.3">
      <c r="A54" s="41">
        <v>1</v>
      </c>
      <c r="B54" s="7">
        <v>53</v>
      </c>
      <c r="C54" s="12" t="s">
        <v>117</v>
      </c>
      <c r="D54" s="12" t="s">
        <v>118</v>
      </c>
      <c r="E54" s="12" t="s">
        <v>34</v>
      </c>
      <c r="F54" s="12" t="s">
        <v>72</v>
      </c>
      <c r="G54" s="12" t="s">
        <v>466</v>
      </c>
      <c r="H54" s="12" t="s">
        <v>362</v>
      </c>
      <c r="L54" s="34" t="str">
        <f t="shared" si="1"/>
        <v>chronicrespiratory VARCHAR(7),</v>
      </c>
      <c r="M54" s="34" t="str">
        <f t="shared" si="2"/>
        <v>@chronicrespiratory</v>
      </c>
      <c r="N54" s="34" t="str">
        <f t="shared" si="0"/>
        <v>chronicrespiratory = NULLIF(@chronicrespiratory,'')</v>
      </c>
      <c r="O54" s="41" t="str">
        <f t="shared" si="3"/>
        <v>CREATE INDEX x_chess_chronicrespiratory ON cprd_data.chess (chronicrespiratory);</v>
      </c>
      <c r="P54" s="41" t="str">
        <f t="shared" si="4"/>
        <v>CREATE INDEX x_chess_chronicrespiratory ON cprd_data.chess (chronicrespiratory);</v>
      </c>
    </row>
    <row r="55" spans="1:16" x14ac:dyDescent="0.3">
      <c r="A55" s="41">
        <v>1</v>
      </c>
      <c r="B55" s="7">
        <v>54</v>
      </c>
      <c r="C55" s="7" t="s">
        <v>119</v>
      </c>
      <c r="D55" s="7" t="s">
        <v>120</v>
      </c>
      <c r="E55" s="7" t="s">
        <v>34</v>
      </c>
      <c r="F55" s="7" t="s">
        <v>72</v>
      </c>
      <c r="G55" s="12" t="s">
        <v>466</v>
      </c>
      <c r="H55" s="12" t="s">
        <v>362</v>
      </c>
      <c r="L55" s="34" t="str">
        <f t="shared" si="1"/>
        <v>asthmarequiring VARCHAR(7),</v>
      </c>
      <c r="M55" s="34" t="str">
        <f t="shared" si="2"/>
        <v>@asthmarequiring</v>
      </c>
      <c r="N55" s="34" t="str">
        <f t="shared" si="0"/>
        <v>asthmarequiring = NULLIF(@asthmarequiring,'')</v>
      </c>
      <c r="O55" s="41" t="str">
        <f t="shared" si="3"/>
        <v>CREATE INDEX x_chess_asthmarequiring ON cprd_data.chess (asthmarequiring);</v>
      </c>
      <c r="P55" s="41" t="str">
        <f t="shared" si="4"/>
        <v>CREATE INDEX x_chess_asthmarequiring ON cprd_data.chess (asthmarequiring);</v>
      </c>
    </row>
    <row r="56" spans="1:16" x14ac:dyDescent="0.3">
      <c r="A56" s="41">
        <v>1</v>
      </c>
      <c r="B56" s="7">
        <v>55</v>
      </c>
      <c r="C56" s="7" t="s">
        <v>121</v>
      </c>
      <c r="D56" s="7" t="s">
        <v>122</v>
      </c>
      <c r="E56" s="7" t="s">
        <v>34</v>
      </c>
      <c r="F56" s="7" t="s">
        <v>72</v>
      </c>
      <c r="G56" s="12" t="s">
        <v>466</v>
      </c>
      <c r="H56" s="12" t="s">
        <v>362</v>
      </c>
      <c r="L56" s="34" t="str">
        <f t="shared" si="1"/>
        <v>chronicheart VARCHAR(7),</v>
      </c>
      <c r="M56" s="34" t="str">
        <f t="shared" si="2"/>
        <v>@chronicheart</v>
      </c>
      <c r="N56" s="34" t="str">
        <f t="shared" si="0"/>
        <v>chronicheart = NULLIF(@chronicheart,'')</v>
      </c>
      <c r="O56" s="41" t="str">
        <f t="shared" si="3"/>
        <v>CREATE INDEX x_chess_chronicheart ON cprd_data.chess (chronicheart);</v>
      </c>
      <c r="P56" s="41" t="str">
        <f t="shared" si="4"/>
        <v>CREATE INDEX x_chess_chronicheart ON cprd_data.chess (chronicheart);</v>
      </c>
    </row>
    <row r="57" spans="1:16" x14ac:dyDescent="0.3">
      <c r="A57" s="41">
        <v>1</v>
      </c>
      <c r="B57" s="7">
        <v>56</v>
      </c>
      <c r="C57" s="7" t="s">
        <v>123</v>
      </c>
      <c r="D57" s="7" t="s">
        <v>124</v>
      </c>
      <c r="E57" s="7" t="s">
        <v>34</v>
      </c>
      <c r="F57" s="7" t="s">
        <v>72</v>
      </c>
      <c r="G57" s="12" t="s">
        <v>466</v>
      </c>
      <c r="H57" s="12" t="s">
        <v>362</v>
      </c>
      <c r="L57" s="34" t="str">
        <f t="shared" si="1"/>
        <v>chronicrenal VARCHAR(7),</v>
      </c>
      <c r="M57" s="34" t="str">
        <f t="shared" si="2"/>
        <v>@chronicrenal</v>
      </c>
      <c r="N57" s="34" t="str">
        <f t="shared" si="0"/>
        <v>chronicrenal = NULLIF(@chronicrenal,'')</v>
      </c>
      <c r="O57" s="41" t="str">
        <f t="shared" si="3"/>
        <v>CREATE INDEX x_chess_chronicrenal ON cprd_data.chess (chronicrenal);</v>
      </c>
      <c r="P57" s="41" t="str">
        <f t="shared" si="4"/>
        <v>CREATE INDEX x_chess_chronicrenal ON cprd_data.chess (chronicrenal);</v>
      </c>
    </row>
    <row r="58" spans="1:16" x14ac:dyDescent="0.3">
      <c r="A58" s="41">
        <v>1</v>
      </c>
      <c r="B58" s="7">
        <v>57</v>
      </c>
      <c r="C58" s="7" t="s">
        <v>125</v>
      </c>
      <c r="D58" s="7" t="s">
        <v>126</v>
      </c>
      <c r="E58" s="7" t="s">
        <v>34</v>
      </c>
      <c r="F58" s="7" t="s">
        <v>72</v>
      </c>
      <c r="G58" s="12" t="s">
        <v>466</v>
      </c>
      <c r="H58" s="12" t="s">
        <v>362</v>
      </c>
      <c r="L58" s="34" t="str">
        <f t="shared" si="1"/>
        <v>chronicliver VARCHAR(7),</v>
      </c>
      <c r="M58" s="34" t="str">
        <f t="shared" si="2"/>
        <v>@chronicliver</v>
      </c>
      <c r="N58" s="34" t="str">
        <f t="shared" si="0"/>
        <v>chronicliver = NULLIF(@chronicliver,'')</v>
      </c>
      <c r="O58" s="41" t="str">
        <f t="shared" si="3"/>
        <v>CREATE INDEX x_chess_chronicliver ON cprd_data.chess (chronicliver);</v>
      </c>
      <c r="P58" s="41" t="str">
        <f t="shared" si="4"/>
        <v>CREATE INDEX x_chess_chronicliver ON cprd_data.chess (chronicliver);</v>
      </c>
    </row>
    <row r="59" spans="1:16" x14ac:dyDescent="0.3">
      <c r="A59" s="41">
        <v>1</v>
      </c>
      <c r="B59" s="7">
        <v>58</v>
      </c>
      <c r="C59" s="7" t="s">
        <v>127</v>
      </c>
      <c r="D59" s="7" t="s">
        <v>128</v>
      </c>
      <c r="E59" s="7" t="s">
        <v>34</v>
      </c>
      <c r="F59" s="7" t="s">
        <v>72</v>
      </c>
      <c r="G59" s="12" t="s">
        <v>466</v>
      </c>
      <c r="H59" s="12" t="s">
        <v>362</v>
      </c>
      <c r="L59" s="34" t="str">
        <f t="shared" si="1"/>
        <v>chronicneurological VARCHAR(7),</v>
      </c>
      <c r="M59" s="34" t="str">
        <f t="shared" si="2"/>
        <v>@chronicneurological</v>
      </c>
      <c r="N59" s="34" t="str">
        <f t="shared" si="0"/>
        <v>chronicneurological = NULLIF(@chronicneurological,'')</v>
      </c>
      <c r="O59" s="41" t="str">
        <f t="shared" si="3"/>
        <v>CREATE INDEX x_chess_chronicneurological ON cprd_data.chess (chronicneurological);</v>
      </c>
      <c r="P59" s="41" t="str">
        <f t="shared" si="4"/>
        <v>CREATE INDEX x_chess_chronicneurological ON cprd_data.chess (chronicneurological);</v>
      </c>
    </row>
    <row r="60" spans="1:16" x14ac:dyDescent="0.3">
      <c r="A60" s="41">
        <v>1</v>
      </c>
      <c r="B60" s="7">
        <v>59</v>
      </c>
      <c r="C60" s="7" t="s">
        <v>129</v>
      </c>
      <c r="D60" s="7" t="s">
        <v>130</v>
      </c>
      <c r="E60" s="7" t="s">
        <v>34</v>
      </c>
      <c r="F60" s="7" t="s">
        <v>72</v>
      </c>
      <c r="G60" s="12" t="s">
        <v>466</v>
      </c>
      <c r="H60" s="12" t="s">
        <v>362</v>
      </c>
      <c r="L60" s="34" t="str">
        <f t="shared" si="1"/>
        <v>isdiabetes VARCHAR(7),</v>
      </c>
      <c r="M60" s="34" t="str">
        <f t="shared" si="2"/>
        <v>@isdiabetes</v>
      </c>
      <c r="N60" s="34" t="str">
        <f t="shared" si="0"/>
        <v>isdiabetes = NULLIF(@isdiabetes,'')</v>
      </c>
      <c r="O60" s="41" t="str">
        <f t="shared" si="3"/>
        <v>CREATE INDEX x_chess_isdiabetes ON cprd_data.chess (isdiabetes);</v>
      </c>
      <c r="P60" s="41" t="str">
        <f t="shared" si="4"/>
        <v>CREATE INDEX x_chess_isdiabetes ON cprd_data.chess (isdiabetes);</v>
      </c>
    </row>
    <row r="61" spans="1:16" x14ac:dyDescent="0.3">
      <c r="A61" s="41">
        <v>1</v>
      </c>
      <c r="B61" s="7">
        <v>60</v>
      </c>
      <c r="C61" s="7" t="s">
        <v>131</v>
      </c>
      <c r="D61" s="7" t="s">
        <v>132</v>
      </c>
      <c r="E61" s="7" t="s">
        <v>34</v>
      </c>
      <c r="F61" s="7" t="s">
        <v>133</v>
      </c>
      <c r="G61" s="7" t="s">
        <v>474</v>
      </c>
      <c r="H61" s="12" t="s">
        <v>362</v>
      </c>
      <c r="L61" s="34" t="str">
        <f t="shared" si="1"/>
        <v>diabetestype VARCHAR(8),</v>
      </c>
      <c r="M61" s="34" t="str">
        <f t="shared" si="2"/>
        <v>@diabetestype</v>
      </c>
      <c r="N61" s="34" t="str">
        <f t="shared" si="0"/>
        <v>diabetestype = NULLIF(@diabetestype,'')</v>
      </c>
      <c r="O61" s="41" t="str">
        <f t="shared" si="3"/>
        <v>CREATE INDEX x_chess_diabetestype ON cprd_data.chess (diabetestype);</v>
      </c>
      <c r="P61" s="41" t="str">
        <f t="shared" si="4"/>
        <v>CREATE INDEX x_chess_diabetestype ON cprd_data.chess (diabetestype);</v>
      </c>
    </row>
    <row r="62" spans="1:16" x14ac:dyDescent="0.3">
      <c r="A62" s="41">
        <v>1</v>
      </c>
      <c r="B62" s="7">
        <v>61</v>
      </c>
      <c r="C62" s="7" t="s">
        <v>134</v>
      </c>
      <c r="D62" s="7" t="s">
        <v>135</v>
      </c>
      <c r="E62" s="7" t="s">
        <v>34</v>
      </c>
      <c r="F62" s="7" t="s">
        <v>72</v>
      </c>
      <c r="G62" s="12" t="s">
        <v>466</v>
      </c>
      <c r="H62" s="12" t="s">
        <v>362</v>
      </c>
      <c r="L62" s="34" t="str">
        <f t="shared" si="1"/>
        <v>immunosuppressiontreatment VARCHAR(7),</v>
      </c>
      <c r="M62" s="34" t="str">
        <f t="shared" si="2"/>
        <v>@immunosuppressiontreatment</v>
      </c>
      <c r="N62" s="34" t="str">
        <f t="shared" si="0"/>
        <v>immunosuppressiontreatment = NULLIF(@immunosuppressiontreatment,'')</v>
      </c>
      <c r="O62" s="41" t="str">
        <f t="shared" si="3"/>
        <v>CREATE INDEX x_chess_immunosuppressiontreatment ON cprd_data.chess (immunosuppressiontreatment);</v>
      </c>
      <c r="P62" s="41" t="str">
        <f t="shared" si="4"/>
        <v>CREATE INDEX x_chess_immunosuppressiontreatment ON cprd_data.chess (immunosuppressiontreatment);</v>
      </c>
    </row>
    <row r="63" spans="1:16" x14ac:dyDescent="0.3">
      <c r="A63" s="41">
        <v>1</v>
      </c>
      <c r="B63" s="7">
        <v>62</v>
      </c>
      <c r="C63" s="7" t="s">
        <v>136</v>
      </c>
      <c r="D63" s="7" t="s">
        <v>137</v>
      </c>
      <c r="E63" s="7" t="s">
        <v>34</v>
      </c>
      <c r="F63" s="7" t="s">
        <v>72</v>
      </c>
      <c r="G63" s="12" t="s">
        <v>466</v>
      </c>
      <c r="H63" s="12" t="s">
        <v>362</v>
      </c>
      <c r="L63" s="34" t="str">
        <f t="shared" si="1"/>
        <v>immunosuppressiondisease VARCHAR(7),</v>
      </c>
      <c r="M63" s="34" t="str">
        <f t="shared" si="2"/>
        <v>@immunosuppressiondisease</v>
      </c>
      <c r="N63" s="34" t="str">
        <f t="shared" si="0"/>
        <v>immunosuppressiondisease = NULLIF(@immunosuppressiondisease,'')</v>
      </c>
      <c r="O63" s="41" t="str">
        <f t="shared" si="3"/>
        <v>CREATE INDEX x_chess_immunosuppressiondisease ON cprd_data.chess (immunosuppressiondisease);</v>
      </c>
      <c r="P63" s="41" t="str">
        <f t="shared" si="4"/>
        <v>CREATE INDEX x_chess_immunosuppressiondisease ON cprd_data.chess (immunosuppressiondisease);</v>
      </c>
    </row>
    <row r="64" spans="1:16" x14ac:dyDescent="0.3">
      <c r="A64" s="41">
        <v>1</v>
      </c>
      <c r="B64" s="7">
        <v>63</v>
      </c>
      <c r="C64" s="7" t="s">
        <v>138</v>
      </c>
      <c r="D64" s="7" t="s">
        <v>139</v>
      </c>
      <c r="E64" s="7" t="s">
        <v>34</v>
      </c>
      <c r="F64" s="7" t="s">
        <v>72</v>
      </c>
      <c r="G64" s="12" t="s">
        <v>466</v>
      </c>
      <c r="H64" s="12" t="s">
        <v>362</v>
      </c>
      <c r="L64" s="34" t="str">
        <f t="shared" si="1"/>
        <v>other VARCHAR(7),</v>
      </c>
      <c r="M64" s="34" t="str">
        <f t="shared" si="2"/>
        <v>@other</v>
      </c>
      <c r="N64" s="34" t="str">
        <f t="shared" si="0"/>
        <v>other = NULLIF(@other,'')</v>
      </c>
      <c r="O64" s="41" t="str">
        <f t="shared" si="3"/>
        <v>CREATE INDEX x_chess_other ON cprd_data.chess (other);</v>
      </c>
      <c r="P64" s="41" t="str">
        <f t="shared" si="4"/>
        <v>CREATE INDEX x_chess_other ON cprd_data.chess (other);</v>
      </c>
    </row>
    <row r="65" spans="1:16" x14ac:dyDescent="0.3">
      <c r="A65" s="41">
        <v>1</v>
      </c>
      <c r="B65" s="7">
        <v>64</v>
      </c>
      <c r="C65" s="7" t="s">
        <v>140</v>
      </c>
      <c r="D65" s="7" t="s">
        <v>141</v>
      </c>
      <c r="E65" s="7" t="s">
        <v>34</v>
      </c>
      <c r="F65" s="7" t="s">
        <v>142</v>
      </c>
      <c r="G65" s="7" t="s">
        <v>467</v>
      </c>
      <c r="H65" s="12" t="s">
        <v>362</v>
      </c>
      <c r="L65" s="34" t="str">
        <f t="shared" si="1"/>
        <v>obesityclinical VARCHAR(10),</v>
      </c>
      <c r="M65" s="34" t="str">
        <f t="shared" si="2"/>
        <v>@obesityclinical</v>
      </c>
      <c r="N65" s="34" t="str">
        <f t="shared" si="0"/>
        <v>obesityclinical = NULLIF(@obesityclinical,'')</v>
      </c>
      <c r="O65" s="41" t="str">
        <f t="shared" si="3"/>
        <v>CREATE INDEX x_chess_obesityclinical ON cprd_data.chess (obesityclinical);</v>
      </c>
      <c r="P65" s="41" t="str">
        <f t="shared" si="4"/>
        <v>CREATE INDEX x_chess_obesityclinical ON cprd_data.chess (obesityclinical);</v>
      </c>
    </row>
    <row r="66" spans="1:16" x14ac:dyDescent="0.3">
      <c r="A66" s="41">
        <v>1</v>
      </c>
      <c r="B66" s="7">
        <v>65</v>
      </c>
      <c r="C66" s="7" t="s">
        <v>143</v>
      </c>
      <c r="D66" s="7" t="s">
        <v>144</v>
      </c>
      <c r="E66" s="7" t="s">
        <v>34</v>
      </c>
      <c r="F66" s="7" t="s">
        <v>93</v>
      </c>
      <c r="G66" s="7" t="s">
        <v>468</v>
      </c>
      <c r="H66" s="12" t="s">
        <v>362</v>
      </c>
      <c r="L66" s="34" t="str">
        <f t="shared" si="1"/>
        <v>obesitybmi VARCHAR(9),</v>
      </c>
      <c r="M66" s="34" t="str">
        <f t="shared" si="2"/>
        <v>@obesitybmi</v>
      </c>
      <c r="N66" s="34" t="str">
        <f t="shared" ref="N66:N91" si="5">IF(AND(H66="Yes",G66&lt;&gt;"DATE"),C66&amp;" = NULLIF(@"&amp;C66&amp;",'')",IF(AND(H66="Yes",G66="DATE"),C66&amp;" = STR_TO_DATE(NULLIF(@"&amp;C66&amp;",''),'%d/%m/%Y')",IF(AND(H66="",G66="DATE"),C66&amp;" = STR_TO_DATE(@"&amp;C66&amp;",'%d/%m/%Y')","")))</f>
        <v>obesitybmi = NULLIF(@obesitybmi,'')</v>
      </c>
      <c r="O66" s="41" t="str">
        <f t="shared" si="3"/>
        <v>CREATE INDEX x_chess_obesitybmi ON cprd_data.chess (obesitybmi);</v>
      </c>
      <c r="P66" s="41" t="str">
        <f t="shared" si="4"/>
        <v>CREATE INDEX x_chess_obesitybmi ON cprd_data.chess (obesitybmi);</v>
      </c>
    </row>
    <row r="67" spans="1:16" x14ac:dyDescent="0.3">
      <c r="A67" s="41">
        <v>1</v>
      </c>
      <c r="B67" s="7">
        <v>66</v>
      </c>
      <c r="C67" s="7" t="s">
        <v>145</v>
      </c>
      <c r="D67" s="7" t="s">
        <v>146</v>
      </c>
      <c r="E67" s="7" t="s">
        <v>34</v>
      </c>
      <c r="F67" s="7" t="s">
        <v>72</v>
      </c>
      <c r="G67" s="12" t="s">
        <v>466</v>
      </c>
      <c r="H67" s="12" t="s">
        <v>362</v>
      </c>
      <c r="L67" s="34" t="str">
        <f t="shared" ref="L67:L91" si="6">C67&amp;" "&amp;G67&amp;","</f>
        <v>pregnancy VARCHAR(7),</v>
      </c>
      <c r="M67" s="34" t="str">
        <f t="shared" ref="M67:M91" si="7">IF(OR(H67="Yes",G67="DATE"),"@"&amp;C67,C67)</f>
        <v>@pregnancy</v>
      </c>
      <c r="N67" s="34" t="str">
        <f t="shared" si="5"/>
        <v>pregnancy = NULLIF(@pregnancy,'')</v>
      </c>
      <c r="O67" s="41" t="str">
        <f t="shared" ref="O67:O91" si="8">"CREATE INDEX x_chess_"&amp;C67&amp;" ON cprd_data.chess ("&amp;C67&amp;");"</f>
        <v>CREATE INDEX x_chess_pregnancy ON cprd_data.chess (pregnancy);</v>
      </c>
      <c r="P67" s="41" t="str">
        <f t="shared" ref="P67:P91" si="9">IF(A67=1,O67,"")</f>
        <v>CREATE INDEX x_chess_pregnancy ON cprd_data.chess (pregnancy);</v>
      </c>
    </row>
    <row r="68" spans="1:16" x14ac:dyDescent="0.3">
      <c r="B68" s="7">
        <v>67</v>
      </c>
      <c r="C68" s="7" t="s">
        <v>147</v>
      </c>
      <c r="D68" s="7" t="s">
        <v>148</v>
      </c>
      <c r="E68" s="7" t="s">
        <v>6</v>
      </c>
      <c r="F68" s="7">
        <v>4</v>
      </c>
      <c r="G68" s="12" t="s">
        <v>204</v>
      </c>
      <c r="H68" s="12" t="s">
        <v>362</v>
      </c>
      <c r="L68" s="34" t="str">
        <f t="shared" si="6"/>
        <v>gestationweek SMALLINT,</v>
      </c>
      <c r="M68" s="34" t="str">
        <f t="shared" si="7"/>
        <v>@gestationweek</v>
      </c>
      <c r="N68" s="34" t="str">
        <f t="shared" si="5"/>
        <v>gestationweek = NULLIF(@gestationweek,'')</v>
      </c>
      <c r="O68" s="41" t="str">
        <f t="shared" si="8"/>
        <v>CREATE INDEX x_chess_gestationweek ON cprd_data.chess (gestationweek);</v>
      </c>
      <c r="P68" s="41" t="str">
        <f t="shared" si="9"/>
        <v/>
      </c>
    </row>
    <row r="69" spans="1:16" x14ac:dyDescent="0.3">
      <c r="A69" s="41">
        <v>1</v>
      </c>
      <c r="B69" s="7">
        <v>68</v>
      </c>
      <c r="C69" s="7" t="s">
        <v>149</v>
      </c>
      <c r="D69" s="7" t="s">
        <v>150</v>
      </c>
      <c r="G69" s="12" t="s">
        <v>466</v>
      </c>
      <c r="H69" s="12" t="s">
        <v>362</v>
      </c>
      <c r="L69" s="34" t="str">
        <f t="shared" si="6"/>
        <v>prematurity VARCHAR(7),</v>
      </c>
      <c r="M69" s="34" t="str">
        <f t="shared" si="7"/>
        <v>@prematurity</v>
      </c>
      <c r="N69" s="34" t="str">
        <f t="shared" si="5"/>
        <v>prematurity = NULLIF(@prematurity,'')</v>
      </c>
      <c r="O69" s="41" t="str">
        <f t="shared" si="8"/>
        <v>CREATE INDEX x_chess_prematurity ON cprd_data.chess (prematurity);</v>
      </c>
      <c r="P69" s="41" t="str">
        <f t="shared" si="9"/>
        <v>CREATE INDEX x_chess_prematurity ON cprd_data.chess (prematurity);</v>
      </c>
    </row>
    <row r="70" spans="1:16" x14ac:dyDescent="0.3">
      <c r="A70" s="41">
        <v>1</v>
      </c>
      <c r="B70" s="7">
        <v>69</v>
      </c>
      <c r="C70" s="7" t="s">
        <v>151</v>
      </c>
      <c r="D70" s="7" t="s">
        <v>152</v>
      </c>
      <c r="E70" s="7" t="s">
        <v>34</v>
      </c>
      <c r="F70" s="7" t="s">
        <v>72</v>
      </c>
      <c r="G70" s="12" t="s">
        <v>466</v>
      </c>
      <c r="H70" s="12" t="s">
        <v>362</v>
      </c>
      <c r="L70" s="34" t="str">
        <f t="shared" si="6"/>
        <v>hypertension VARCHAR(7),</v>
      </c>
      <c r="M70" s="34" t="str">
        <f t="shared" si="7"/>
        <v>@hypertension</v>
      </c>
      <c r="N70" s="34" t="str">
        <f t="shared" si="5"/>
        <v>hypertension = NULLIF(@hypertension,'')</v>
      </c>
      <c r="O70" s="41" t="str">
        <f t="shared" si="8"/>
        <v>CREATE INDEX x_chess_hypertension ON cprd_data.chess (hypertension);</v>
      </c>
      <c r="P70" s="41" t="str">
        <f t="shared" si="9"/>
        <v>CREATE INDEX x_chess_hypertension ON cprd_data.chess (hypertension);</v>
      </c>
    </row>
    <row r="71" spans="1:16" x14ac:dyDescent="0.3">
      <c r="A71" s="41">
        <v>1</v>
      </c>
      <c r="B71" s="7">
        <v>70</v>
      </c>
      <c r="C71" s="7" t="s">
        <v>153</v>
      </c>
      <c r="D71" s="7" t="s">
        <v>154</v>
      </c>
      <c r="E71" s="7" t="s">
        <v>34</v>
      </c>
      <c r="F71" s="7" t="s">
        <v>72</v>
      </c>
      <c r="G71" s="12" t="s">
        <v>466</v>
      </c>
      <c r="H71" s="12" t="s">
        <v>362</v>
      </c>
      <c r="L71" s="34" t="str">
        <f t="shared" si="6"/>
        <v>travelin14days VARCHAR(7),</v>
      </c>
      <c r="M71" s="34" t="str">
        <f t="shared" si="7"/>
        <v>@travelin14days</v>
      </c>
      <c r="N71" s="34" t="str">
        <f t="shared" si="5"/>
        <v>travelin14days = NULLIF(@travelin14days,'')</v>
      </c>
      <c r="O71" s="41" t="str">
        <f t="shared" si="8"/>
        <v>CREATE INDEX x_chess_travelin14days ON cprd_data.chess (travelin14days);</v>
      </c>
      <c r="P71" s="41" t="str">
        <f t="shared" si="9"/>
        <v>CREATE INDEX x_chess_travelin14days ON cprd_data.chess (travelin14days);</v>
      </c>
    </row>
    <row r="72" spans="1:16" x14ac:dyDescent="0.3">
      <c r="A72" s="41">
        <v>1</v>
      </c>
      <c r="B72" s="7">
        <v>71</v>
      </c>
      <c r="C72" s="7" t="s">
        <v>155</v>
      </c>
      <c r="D72" s="7" t="s">
        <v>156</v>
      </c>
      <c r="E72" s="7" t="s">
        <v>34</v>
      </c>
      <c r="F72" s="7" t="s">
        <v>72</v>
      </c>
      <c r="G72" s="12" t="s">
        <v>466</v>
      </c>
      <c r="H72" s="12" t="s">
        <v>362</v>
      </c>
      <c r="L72" s="34" t="str">
        <f t="shared" si="6"/>
        <v>worksashealthcareworker VARCHAR(7),</v>
      </c>
      <c r="M72" s="34" t="str">
        <f t="shared" si="7"/>
        <v>@worksashealthcareworker</v>
      </c>
      <c r="N72" s="34" t="str">
        <f t="shared" si="5"/>
        <v>worksashealthcareworker = NULLIF(@worksashealthcareworker,'')</v>
      </c>
      <c r="O72" s="41" t="str">
        <f t="shared" si="8"/>
        <v>CREATE INDEX x_chess_worksashealthcareworker ON cprd_data.chess (worksashealthcareworker);</v>
      </c>
      <c r="P72" s="41" t="str">
        <f t="shared" si="9"/>
        <v>CREATE INDEX x_chess_worksashealthcareworker ON cprd_data.chess (worksashealthcareworker);</v>
      </c>
    </row>
    <row r="73" spans="1:16" x14ac:dyDescent="0.3">
      <c r="A73" s="41">
        <v>1</v>
      </c>
      <c r="B73" s="7">
        <v>72</v>
      </c>
      <c r="C73" s="7" t="s">
        <v>157</v>
      </c>
      <c r="D73" s="7" t="s">
        <v>158</v>
      </c>
      <c r="E73" s="7" t="s">
        <v>34</v>
      </c>
      <c r="F73" s="7" t="s">
        <v>72</v>
      </c>
      <c r="G73" s="12" t="s">
        <v>466</v>
      </c>
      <c r="H73" s="12" t="s">
        <v>362</v>
      </c>
      <c r="L73" s="34" t="str">
        <f t="shared" si="6"/>
        <v>contactwithconfirmedcovid19case VARCHAR(7),</v>
      </c>
      <c r="M73" s="34" t="str">
        <f t="shared" si="7"/>
        <v>@contactwithconfirmedcovid19case</v>
      </c>
      <c r="N73" s="34" t="str">
        <f t="shared" si="5"/>
        <v>contactwithconfirmedcovid19case = NULLIF(@contactwithconfirmedcovid19case,'')</v>
      </c>
      <c r="O73" s="41" t="str">
        <f t="shared" si="8"/>
        <v>CREATE INDEX x_chess_contactwithconfirmedcovid19case ON cprd_data.chess (contactwithconfirmedcovid19case);</v>
      </c>
      <c r="P73" s="41" t="str">
        <f t="shared" si="9"/>
        <v>CREATE INDEX x_chess_contactwithconfirmedcovid19case ON cprd_data.chess (contactwithconfirmedcovid19case);</v>
      </c>
    </row>
    <row r="74" spans="1:16" x14ac:dyDescent="0.3">
      <c r="A74" s="41">
        <v>1</v>
      </c>
      <c r="B74" s="7">
        <v>73</v>
      </c>
      <c r="C74" s="7" t="s">
        <v>159</v>
      </c>
      <c r="D74" s="7" t="s">
        <v>160</v>
      </c>
      <c r="E74" s="7" t="s">
        <v>34</v>
      </c>
      <c r="F74" s="7" t="s">
        <v>161</v>
      </c>
      <c r="G74" s="7" t="s">
        <v>469</v>
      </c>
      <c r="H74" s="12" t="s">
        <v>362</v>
      </c>
      <c r="L74" s="34" t="str">
        <f t="shared" si="6"/>
        <v>finaloutcome VARCHAR(15),</v>
      </c>
      <c r="M74" s="34" t="str">
        <f t="shared" si="7"/>
        <v>@finaloutcome</v>
      </c>
      <c r="N74" s="34" t="str">
        <f t="shared" si="5"/>
        <v>finaloutcome = NULLIF(@finaloutcome,'')</v>
      </c>
      <c r="O74" s="41" t="str">
        <f t="shared" si="8"/>
        <v>CREATE INDEX x_chess_finaloutcome ON cprd_data.chess (finaloutcome);</v>
      </c>
      <c r="P74" s="41" t="str">
        <f t="shared" si="9"/>
        <v>CREATE INDEX x_chess_finaloutcome ON cprd_data.chess (finaloutcome);</v>
      </c>
    </row>
    <row r="75" spans="1:16" x14ac:dyDescent="0.3">
      <c r="A75" s="41">
        <v>1</v>
      </c>
      <c r="B75" s="7">
        <v>74</v>
      </c>
      <c r="C75" s="7" t="s">
        <v>162</v>
      </c>
      <c r="D75" s="7" t="s">
        <v>163</v>
      </c>
      <c r="E75" s="7" t="s">
        <v>14</v>
      </c>
      <c r="F75" s="7" t="s">
        <v>15</v>
      </c>
      <c r="G75" s="7" t="s">
        <v>14</v>
      </c>
      <c r="H75" s="12" t="s">
        <v>362</v>
      </c>
      <c r="L75" s="34" t="str">
        <f t="shared" si="6"/>
        <v>finaloutcomedate DATE,</v>
      </c>
      <c r="M75" s="34" t="str">
        <f t="shared" si="7"/>
        <v>@finaloutcomedate</v>
      </c>
      <c r="N75" s="34" t="str">
        <f t="shared" si="5"/>
        <v>finaloutcomedate = STR_TO_DATE(NULLIF(@finaloutcomedate,''),'%d/%m/%Y')</v>
      </c>
      <c r="O75" s="41" t="str">
        <f t="shared" si="8"/>
        <v>CREATE INDEX x_chess_finaloutcomedate ON cprd_data.chess (finaloutcomedate);</v>
      </c>
      <c r="P75" s="41" t="str">
        <f t="shared" si="9"/>
        <v>CREATE INDEX x_chess_finaloutcomedate ON cprd_data.chess (finaloutcomedate);</v>
      </c>
    </row>
    <row r="76" spans="1:16" x14ac:dyDescent="0.3">
      <c r="A76" s="41">
        <v>1</v>
      </c>
      <c r="B76" s="7">
        <v>75</v>
      </c>
      <c r="C76" s="7" t="s">
        <v>164</v>
      </c>
      <c r="D76" s="7" t="s">
        <v>165</v>
      </c>
      <c r="E76" s="7" t="s">
        <v>34</v>
      </c>
      <c r="F76" s="7" t="s">
        <v>58</v>
      </c>
      <c r="G76" s="12" t="s">
        <v>464</v>
      </c>
      <c r="H76" s="12" t="s">
        <v>362</v>
      </c>
      <c r="L76" s="34" t="str">
        <f t="shared" si="6"/>
        <v>transferdestination VARCHAR(20),</v>
      </c>
      <c r="M76" s="34" t="str">
        <f t="shared" si="7"/>
        <v>@transferdestination</v>
      </c>
      <c r="N76" s="34" t="str">
        <f t="shared" si="5"/>
        <v>transferdestination = NULLIF(@transferdestination,'')</v>
      </c>
      <c r="O76" s="41" t="str">
        <f t="shared" si="8"/>
        <v>CREATE INDEX x_chess_transferdestination ON cprd_data.chess (transferdestination);</v>
      </c>
      <c r="P76" s="41" t="str">
        <f t="shared" si="9"/>
        <v>CREATE INDEX x_chess_transferdestination ON cprd_data.chess (transferdestination);</v>
      </c>
    </row>
    <row r="77" spans="1:16" x14ac:dyDescent="0.3">
      <c r="A77" s="41">
        <v>1</v>
      </c>
      <c r="B77" s="7">
        <v>76</v>
      </c>
      <c r="C77" s="7" t="s">
        <v>166</v>
      </c>
      <c r="D77" s="7" t="s">
        <v>167</v>
      </c>
      <c r="E77" s="7" t="s">
        <v>34</v>
      </c>
      <c r="F77" s="7" t="s">
        <v>168</v>
      </c>
      <c r="G77" s="7" t="s">
        <v>470</v>
      </c>
      <c r="H77" s="12" t="s">
        <v>362</v>
      </c>
      <c r="L77" s="34" t="str">
        <f t="shared" si="6"/>
        <v>causeofdeath VARCHAR(25),</v>
      </c>
      <c r="M77" s="34" t="str">
        <f t="shared" si="7"/>
        <v>@causeofdeath</v>
      </c>
      <c r="N77" s="34" t="str">
        <f t="shared" si="5"/>
        <v>causeofdeath = NULLIF(@causeofdeath,'')</v>
      </c>
      <c r="O77" s="41" t="str">
        <f t="shared" si="8"/>
        <v>CREATE INDEX x_chess_causeofdeath ON cprd_data.chess (causeofdeath);</v>
      </c>
      <c r="P77" s="41" t="str">
        <f t="shared" si="9"/>
        <v>CREATE INDEX x_chess_causeofdeath ON cprd_data.chess (causeofdeath);</v>
      </c>
    </row>
    <row r="78" spans="1:16" x14ac:dyDescent="0.3">
      <c r="A78" s="41">
        <v>1</v>
      </c>
      <c r="B78" s="7">
        <v>77</v>
      </c>
      <c r="C78" s="7" t="s">
        <v>169</v>
      </c>
      <c r="D78" s="7" t="s">
        <v>170</v>
      </c>
      <c r="E78" s="7" t="s">
        <v>34</v>
      </c>
      <c r="F78" s="7" t="s">
        <v>58</v>
      </c>
      <c r="G78" s="12" t="s">
        <v>464</v>
      </c>
      <c r="H78" s="12" t="s">
        <v>362</v>
      </c>
      <c r="L78" s="34" t="str">
        <f t="shared" si="6"/>
        <v>hospitaladmissionadmittedfrom VARCHAR(20),</v>
      </c>
      <c r="M78" s="34" t="str">
        <f t="shared" si="7"/>
        <v>@hospitaladmissionadmittedfrom</v>
      </c>
      <c r="N78" s="34" t="str">
        <f t="shared" si="5"/>
        <v>hospitaladmissionadmittedfrom = NULLIF(@hospitaladmissionadmittedfrom,'')</v>
      </c>
      <c r="O78" s="41" t="str">
        <f t="shared" si="8"/>
        <v>CREATE INDEX x_chess_hospitaladmissionadmittedfrom ON cprd_data.chess (hospitaladmissionadmittedfrom);</v>
      </c>
      <c r="P78" s="41" t="str">
        <f t="shared" si="9"/>
        <v>CREATE INDEX x_chess_hospitaladmissionadmittedfrom ON cprd_data.chess (hospitaladmissionadmittedfrom);</v>
      </c>
    </row>
    <row r="79" spans="1:16" x14ac:dyDescent="0.3">
      <c r="A79" s="41">
        <v>1</v>
      </c>
      <c r="B79" s="7">
        <v>78</v>
      </c>
      <c r="C79" s="7" t="s">
        <v>171</v>
      </c>
      <c r="D79" s="7" t="s">
        <v>172</v>
      </c>
      <c r="E79" s="7" t="s">
        <v>2</v>
      </c>
      <c r="F79" s="7" t="s">
        <v>65</v>
      </c>
      <c r="G79" s="12" t="s">
        <v>471</v>
      </c>
      <c r="H79" s="12" t="s">
        <v>362</v>
      </c>
      <c r="L79" s="34" t="str">
        <f t="shared" si="6"/>
        <v>mechanicalinvasiveventilationdur VARCHAR(50),</v>
      </c>
      <c r="M79" s="34" t="str">
        <f t="shared" si="7"/>
        <v>@mechanicalinvasiveventilationdur</v>
      </c>
      <c r="N79" s="34" t="str">
        <f t="shared" si="5"/>
        <v>mechanicalinvasiveventilationdur = NULLIF(@mechanicalinvasiveventilationdur,'')</v>
      </c>
      <c r="O79" s="41" t="str">
        <f t="shared" si="8"/>
        <v>CREATE INDEX x_chess_mechanicalinvasiveventilationdur ON cprd_data.chess (mechanicalinvasiveventilationdur);</v>
      </c>
      <c r="P79" s="41" t="str">
        <f t="shared" si="9"/>
        <v>CREATE INDEX x_chess_mechanicalinvasiveventilationdur ON cprd_data.chess (mechanicalinvasiveventilationdur);</v>
      </c>
    </row>
    <row r="80" spans="1:16" x14ac:dyDescent="0.3">
      <c r="A80" s="41">
        <v>1</v>
      </c>
      <c r="B80" s="7">
        <v>79</v>
      </c>
      <c r="C80" s="7" t="s">
        <v>173</v>
      </c>
      <c r="G80" s="12" t="s">
        <v>465</v>
      </c>
      <c r="H80" s="12" t="s">
        <v>362</v>
      </c>
      <c r="L80" s="34" t="str">
        <f t="shared" si="6"/>
        <v>asymptomatictesting VARCHAR(3),</v>
      </c>
      <c r="M80" s="34" t="str">
        <f t="shared" si="7"/>
        <v>@asymptomatictesting</v>
      </c>
      <c r="N80" s="34" t="str">
        <f t="shared" si="5"/>
        <v>asymptomatictesting = NULLIF(@asymptomatictesting,'')</v>
      </c>
      <c r="O80" s="41" t="str">
        <f t="shared" si="8"/>
        <v>CREATE INDEX x_chess_asymptomatictesting ON cprd_data.chess (asymptomatictesting);</v>
      </c>
      <c r="P80" s="41" t="str">
        <f t="shared" si="9"/>
        <v>CREATE INDEX x_chess_asymptomatictesting ON cprd_data.chess (asymptomatictesting);</v>
      </c>
    </row>
    <row r="81" spans="1:16" x14ac:dyDescent="0.3">
      <c r="A81" s="41">
        <v>1</v>
      </c>
      <c r="B81" s="7">
        <v>80</v>
      </c>
      <c r="C81" s="7" t="s">
        <v>174</v>
      </c>
      <c r="D81" s="7" t="s">
        <v>175</v>
      </c>
      <c r="E81" s="7" t="s">
        <v>34</v>
      </c>
      <c r="F81" s="7" t="s">
        <v>72</v>
      </c>
      <c r="G81" s="12" t="s">
        <v>466</v>
      </c>
      <c r="H81" s="12" t="s">
        <v>362</v>
      </c>
      <c r="L81" s="34" t="str">
        <f t="shared" si="6"/>
        <v>patientstillonicu VARCHAR(7),</v>
      </c>
      <c r="M81" s="34" t="str">
        <f t="shared" si="7"/>
        <v>@patientstillonicu</v>
      </c>
      <c r="N81" s="34" t="str">
        <f t="shared" si="5"/>
        <v>patientstillonicu = NULLIF(@patientstillonicu,'')</v>
      </c>
      <c r="O81" s="41" t="str">
        <f t="shared" si="8"/>
        <v>CREATE INDEX x_chess_patientstillonicu ON cprd_data.chess (patientstillonicu);</v>
      </c>
      <c r="P81" s="41" t="str">
        <f t="shared" si="9"/>
        <v>CREATE INDEX x_chess_patientstillonicu ON cprd_data.chess (patientstillonicu);</v>
      </c>
    </row>
    <row r="82" spans="1:16" x14ac:dyDescent="0.3">
      <c r="A82" s="41">
        <v>1</v>
      </c>
      <c r="B82" s="7">
        <v>81</v>
      </c>
      <c r="C82" s="7" t="s">
        <v>176</v>
      </c>
      <c r="D82" s="7" t="s">
        <v>177</v>
      </c>
      <c r="E82" s="7" t="s">
        <v>34</v>
      </c>
      <c r="F82" s="7" t="s">
        <v>41</v>
      </c>
      <c r="G82" s="12" t="s">
        <v>465</v>
      </c>
      <c r="H82" s="12" t="s">
        <v>362</v>
      </c>
      <c r="L82" s="34" t="str">
        <f t="shared" si="6"/>
        <v>respiratorysupportunknown VARCHAR(3),</v>
      </c>
      <c r="M82" s="34" t="str">
        <f t="shared" si="7"/>
        <v>@respiratorysupportunknown</v>
      </c>
      <c r="N82" s="34" t="str">
        <f t="shared" si="5"/>
        <v>respiratorysupportunknown = NULLIF(@respiratorysupportunknown,'')</v>
      </c>
      <c r="O82" s="41" t="str">
        <f t="shared" si="8"/>
        <v>CREATE INDEX x_chess_respiratorysupportunknown ON cprd_data.chess (respiratorysupportunknown);</v>
      </c>
      <c r="P82" s="41" t="str">
        <f t="shared" si="9"/>
        <v>CREATE INDEX x_chess_respiratorysupportunknown ON cprd_data.chess (respiratorysupportunknown);</v>
      </c>
    </row>
    <row r="83" spans="1:16" x14ac:dyDescent="0.3">
      <c r="B83" s="7">
        <v>82</v>
      </c>
      <c r="C83" s="7" t="s">
        <v>178</v>
      </c>
      <c r="D83" s="7" t="s">
        <v>179</v>
      </c>
      <c r="E83" s="7" t="s">
        <v>34</v>
      </c>
      <c r="F83" s="7" t="s">
        <v>72</v>
      </c>
      <c r="G83" s="12" t="s">
        <v>466</v>
      </c>
      <c r="H83" s="12" t="s">
        <v>362</v>
      </c>
      <c r="L83" s="34" t="str">
        <f t="shared" si="6"/>
        <v>seriousmentalillness VARCHAR(7),</v>
      </c>
      <c r="M83" s="34" t="str">
        <f t="shared" si="7"/>
        <v>@seriousmentalillness</v>
      </c>
      <c r="N83" s="34" t="str">
        <f t="shared" si="5"/>
        <v>seriousmentalillness = NULLIF(@seriousmentalillness,'')</v>
      </c>
      <c r="O83" s="41" t="str">
        <f t="shared" si="8"/>
        <v>CREATE INDEX x_chess_seriousmentalillness ON cprd_data.chess (seriousmentalillness);</v>
      </c>
      <c r="P83" s="41" t="str">
        <f t="shared" si="9"/>
        <v/>
      </c>
    </row>
    <row r="84" spans="1:16" x14ac:dyDescent="0.3">
      <c r="A84" s="41">
        <v>1</v>
      </c>
      <c r="B84" s="7">
        <v>83</v>
      </c>
      <c r="C84" s="7" t="s">
        <v>180</v>
      </c>
      <c r="D84" s="7" t="s">
        <v>181</v>
      </c>
      <c r="E84" s="7" t="s">
        <v>34</v>
      </c>
      <c r="F84" s="7" t="s">
        <v>72</v>
      </c>
      <c r="G84" s="12" t="s">
        <v>466</v>
      </c>
      <c r="H84" s="12" t="s">
        <v>362</v>
      </c>
      <c r="L84" s="34" t="str">
        <f t="shared" si="6"/>
        <v>priorhospitalattendance VARCHAR(7),</v>
      </c>
      <c r="M84" s="34" t="str">
        <f t="shared" si="7"/>
        <v>@priorhospitalattendance</v>
      </c>
      <c r="N84" s="34" t="str">
        <f t="shared" si="5"/>
        <v>priorhospitalattendance = NULLIF(@priorhospitalattendance,'')</v>
      </c>
      <c r="O84" s="41" t="str">
        <f t="shared" si="8"/>
        <v>CREATE INDEX x_chess_priorhospitalattendance ON cprd_data.chess (priorhospitalattendance);</v>
      </c>
      <c r="P84" s="41" t="str">
        <f t="shared" si="9"/>
        <v>CREATE INDEX x_chess_priorhospitalattendance ON cprd_data.chess (priorhospitalattendance);</v>
      </c>
    </row>
    <row r="85" spans="1:16" x14ac:dyDescent="0.3">
      <c r="A85" s="41">
        <v>1</v>
      </c>
      <c r="B85" s="7">
        <v>84</v>
      </c>
      <c r="C85" s="7" t="s">
        <v>182</v>
      </c>
      <c r="D85" s="7" t="s">
        <v>183</v>
      </c>
      <c r="E85" s="7" t="s">
        <v>14</v>
      </c>
      <c r="F85" s="7" t="s">
        <v>15</v>
      </c>
      <c r="G85" s="7" t="s">
        <v>14</v>
      </c>
      <c r="H85" s="12" t="s">
        <v>362</v>
      </c>
      <c r="L85" s="34" t="str">
        <f t="shared" si="6"/>
        <v>dateofpriorattendance DATE,</v>
      </c>
      <c r="M85" s="34" t="str">
        <f t="shared" si="7"/>
        <v>@dateofpriorattendance</v>
      </c>
      <c r="N85" s="34" t="str">
        <f t="shared" si="5"/>
        <v>dateofpriorattendance = STR_TO_DATE(NULLIF(@dateofpriorattendance,''),'%d/%m/%Y')</v>
      </c>
      <c r="O85" s="41" t="str">
        <f t="shared" si="8"/>
        <v>CREATE INDEX x_chess_dateofpriorattendance ON cprd_data.chess (dateofpriorattendance);</v>
      </c>
      <c r="P85" s="41" t="str">
        <f t="shared" si="9"/>
        <v>CREATE INDEX x_chess_dateofpriorattendance ON cprd_data.chess (dateofpriorattendance);</v>
      </c>
    </row>
    <row r="86" spans="1:16" x14ac:dyDescent="0.3">
      <c r="A86" s="41">
        <v>1</v>
      </c>
      <c r="B86" s="7">
        <v>85</v>
      </c>
      <c r="C86" s="7" t="s">
        <v>184</v>
      </c>
      <c r="D86" s="7" t="s">
        <v>185</v>
      </c>
      <c r="E86" s="7" t="s">
        <v>34</v>
      </c>
      <c r="F86" s="7" t="s">
        <v>72</v>
      </c>
      <c r="G86" s="12" t="s">
        <v>466</v>
      </c>
      <c r="H86" s="12" t="s">
        <v>362</v>
      </c>
      <c r="L86" s="34" t="str">
        <f t="shared" si="6"/>
        <v>admissionnotrelatedtorespiratory VARCHAR(7),</v>
      </c>
      <c r="M86" s="34" t="str">
        <f t="shared" si="7"/>
        <v>@admissionnotrelatedtorespiratory</v>
      </c>
      <c r="N86" s="34" t="str">
        <f t="shared" si="5"/>
        <v>admissionnotrelatedtorespiratory = NULLIF(@admissionnotrelatedtorespiratory,'')</v>
      </c>
      <c r="O86" s="41" t="str">
        <f t="shared" si="8"/>
        <v>CREATE INDEX x_chess_admissionnotrelatedtorespiratory ON cprd_data.chess (admissionnotrelatedtorespiratory);</v>
      </c>
      <c r="P86" s="41" t="str">
        <f t="shared" si="9"/>
        <v>CREATE INDEX x_chess_admissionnotrelatedtorespiratory ON cprd_data.chess (admissionnotrelatedtorespiratory);</v>
      </c>
    </row>
    <row r="87" spans="1:16" x14ac:dyDescent="0.3">
      <c r="A87" s="41">
        <v>1</v>
      </c>
      <c r="B87" s="7">
        <v>86</v>
      </c>
      <c r="C87" s="7" t="s">
        <v>186</v>
      </c>
      <c r="D87" s="7" t="s">
        <v>187</v>
      </c>
      <c r="E87" s="7" t="s">
        <v>34</v>
      </c>
      <c r="F87" s="7" t="s">
        <v>35</v>
      </c>
      <c r="G87" s="12" t="s">
        <v>462</v>
      </c>
      <c r="H87" s="12" t="s">
        <v>362</v>
      </c>
      <c r="L87" s="34" t="str">
        <f t="shared" si="6"/>
        <v>typeorplaceofwork VARCHAR(29),</v>
      </c>
      <c r="M87" s="34" t="str">
        <f t="shared" si="7"/>
        <v>@typeorplaceofwork</v>
      </c>
      <c r="N87" s="34" t="str">
        <f t="shared" si="5"/>
        <v>typeorplaceofwork = NULLIF(@typeorplaceofwork,'')</v>
      </c>
      <c r="O87" s="41" t="str">
        <f t="shared" si="8"/>
        <v>CREATE INDEX x_chess_typeorplaceofwork ON cprd_data.chess (typeorplaceofwork);</v>
      </c>
      <c r="P87" s="41" t="str">
        <f t="shared" si="9"/>
        <v>CREATE INDEX x_chess_typeorplaceofwork ON cprd_data.chess (typeorplaceofwork);</v>
      </c>
    </row>
    <row r="88" spans="1:16" x14ac:dyDescent="0.3">
      <c r="A88" s="41">
        <v>1</v>
      </c>
      <c r="B88" s="7">
        <v>87</v>
      </c>
      <c r="C88" s="7" t="s">
        <v>188</v>
      </c>
      <c r="D88" s="7" t="s">
        <v>189</v>
      </c>
      <c r="E88" s="7" t="s">
        <v>34</v>
      </c>
      <c r="F88" s="7" t="s">
        <v>72</v>
      </c>
      <c r="G88" s="12" t="s">
        <v>466</v>
      </c>
      <c r="H88" s="12" t="s">
        <v>362</v>
      </c>
      <c r="L88" s="34" t="str">
        <f t="shared" si="6"/>
        <v>treatmenttocilizumab VARCHAR(7),</v>
      </c>
      <c r="M88" s="34" t="str">
        <f t="shared" si="7"/>
        <v>@treatmenttocilizumab</v>
      </c>
      <c r="N88" s="34" t="str">
        <f t="shared" si="5"/>
        <v>treatmenttocilizumab = NULLIF(@treatmenttocilizumab,'')</v>
      </c>
      <c r="O88" s="41" t="str">
        <f t="shared" si="8"/>
        <v>CREATE INDEX x_chess_treatmenttocilizumab ON cprd_data.chess (treatmenttocilizumab);</v>
      </c>
      <c r="P88" s="41" t="str">
        <f t="shared" si="9"/>
        <v>CREATE INDEX x_chess_treatmenttocilizumab ON cprd_data.chess (treatmenttocilizumab);</v>
      </c>
    </row>
    <row r="89" spans="1:16" x14ac:dyDescent="0.3">
      <c r="A89" s="41">
        <v>1</v>
      </c>
      <c r="B89" s="7">
        <v>88</v>
      </c>
      <c r="C89" s="7" t="s">
        <v>190</v>
      </c>
      <c r="D89" s="7" t="s">
        <v>191</v>
      </c>
      <c r="E89" s="7" t="s">
        <v>34</v>
      </c>
      <c r="F89" s="7" t="s">
        <v>72</v>
      </c>
      <c r="G89" s="12" t="s">
        <v>466</v>
      </c>
      <c r="H89" s="12" t="s">
        <v>362</v>
      </c>
      <c r="L89" s="34" t="str">
        <f t="shared" si="6"/>
        <v>treatmentremdesivir VARCHAR(7),</v>
      </c>
      <c r="M89" s="34" t="str">
        <f t="shared" si="7"/>
        <v>@treatmentremdesivir</v>
      </c>
      <c r="N89" s="34" t="str">
        <f t="shared" si="5"/>
        <v>treatmentremdesivir = NULLIF(@treatmentremdesivir,'')</v>
      </c>
      <c r="O89" s="41" t="str">
        <f t="shared" si="8"/>
        <v>CREATE INDEX x_chess_treatmentremdesivir ON cprd_data.chess (treatmentremdesivir);</v>
      </c>
      <c r="P89" s="41" t="str">
        <f t="shared" si="9"/>
        <v>CREATE INDEX x_chess_treatmentremdesivir ON cprd_data.chess (treatmentremdesivir);</v>
      </c>
    </row>
    <row r="90" spans="1:16" x14ac:dyDescent="0.3">
      <c r="A90" s="41">
        <v>1</v>
      </c>
      <c r="B90" s="7">
        <v>89</v>
      </c>
      <c r="C90" s="7" t="s">
        <v>192</v>
      </c>
      <c r="D90" s="7" t="s">
        <v>193</v>
      </c>
      <c r="E90" s="7" t="s">
        <v>34</v>
      </c>
      <c r="F90" s="7" t="s">
        <v>72</v>
      </c>
      <c r="G90" s="12" t="s">
        <v>466</v>
      </c>
      <c r="H90" s="12" t="s">
        <v>362</v>
      </c>
      <c r="L90" s="34" t="str">
        <f t="shared" si="6"/>
        <v>treatmentother VARCHAR(7),</v>
      </c>
      <c r="M90" s="34" t="str">
        <f t="shared" si="7"/>
        <v>@treatmentother</v>
      </c>
      <c r="N90" s="34" t="str">
        <f t="shared" si="5"/>
        <v>treatmentother = NULLIF(@treatmentother,'')</v>
      </c>
      <c r="O90" s="41" t="str">
        <f t="shared" si="8"/>
        <v>CREATE INDEX x_chess_treatmentother ON cprd_data.chess (treatmentother);</v>
      </c>
      <c r="P90" s="41" t="str">
        <f t="shared" si="9"/>
        <v>CREATE INDEX x_chess_treatmentother ON cprd_data.chess (treatmentother);</v>
      </c>
    </row>
    <row r="91" spans="1:16" x14ac:dyDescent="0.3">
      <c r="A91" s="41">
        <v>1</v>
      </c>
      <c r="B91" s="7">
        <v>90</v>
      </c>
      <c r="C91" s="7" t="s">
        <v>194</v>
      </c>
      <c r="D91" s="7" t="s">
        <v>195</v>
      </c>
      <c r="E91" s="7" t="s">
        <v>34</v>
      </c>
      <c r="F91" s="7" t="s">
        <v>72</v>
      </c>
      <c r="G91" s="12" t="s">
        <v>466</v>
      </c>
      <c r="H91" s="12" t="s">
        <v>362</v>
      </c>
      <c r="L91" s="34" t="str">
        <f t="shared" si="6"/>
        <v>treatmentconvalescentplasma VARCHAR(7),</v>
      </c>
      <c r="M91" s="34" t="str">
        <f t="shared" si="7"/>
        <v>@treatmentconvalescentplasma</v>
      </c>
      <c r="N91" s="34" t="str">
        <f t="shared" si="5"/>
        <v>treatmentconvalescentplasma = NULLIF(@treatmentconvalescentplasma,'')</v>
      </c>
      <c r="O91" s="41" t="str">
        <f t="shared" si="8"/>
        <v>CREATE INDEX x_chess_treatmentconvalescentplasma ON cprd_data.chess (treatmentconvalescentplasma);</v>
      </c>
      <c r="P91" s="41" t="str">
        <f t="shared" si="9"/>
        <v>CREATE INDEX x_chess_treatmentconvalescentplasma ON cprd_data.chess (treatmentconvalescentplasma);</v>
      </c>
    </row>
    <row r="92" spans="1:16" s="34" customFormat="1" x14ac:dyDescent="0.3">
      <c r="A92" s="41">
        <v>1</v>
      </c>
      <c r="B92" s="34">
        <v>91</v>
      </c>
      <c r="C92" s="38" t="s">
        <v>511</v>
      </c>
      <c r="D92" s="38"/>
      <c r="E92" s="38" t="s">
        <v>204</v>
      </c>
      <c r="F92" s="38"/>
      <c r="G92" s="38"/>
      <c r="H92" s="38"/>
      <c r="I92" s="38"/>
      <c r="J92" s="38" t="s">
        <v>512</v>
      </c>
      <c r="K92" s="38"/>
      <c r="L92" s="38"/>
      <c r="M92" s="38"/>
      <c r="N92" s="38"/>
    </row>
    <row r="94" spans="1:16" x14ac:dyDescent="0.3">
      <c r="A94" s="41">
        <f>SUM(A2:A92)</f>
        <v>63</v>
      </c>
      <c r="M94" s="7" t="str">
        <f>M2&amp;", "&amp;M3&amp;", "&amp;M4&amp;", "&amp;M5&amp;", "&amp;M6&amp;", "&amp;M7&amp;", "&amp;M8&amp;", "&amp;M9&amp;", "&amp;M10&amp;", "&amp;M11&amp;", "&amp;M12&amp;", "&amp;M13&amp;", "&amp;M14&amp;", "&amp;M15&amp;", "&amp;M16&amp;", "&amp;M17&amp;", "&amp;M18&amp;", "&amp;M19&amp;", "&amp;M20&amp;", "&amp;M21&amp;", "&amp;M22&amp;", "&amp;M23&amp;", "&amp;M24&amp;", "&amp;M25&amp;", "&amp;M26&amp;", "&amp;M27&amp;", "&amp;M28&amp;", "&amp;M29&amp;", "&amp;M30&amp;", "&amp;M31&amp;", "&amp;M32&amp;", "&amp;M33&amp;", "&amp;M34&amp;", "&amp;M35&amp;", "&amp;M36&amp;", "&amp;M37&amp;", "&amp;M38&amp;", "&amp;M39&amp;", "&amp;M40&amp;", "&amp;M41&amp;", "&amp;M42&amp;", "&amp;M43&amp;", "&amp;M44&amp;", "&amp;M45&amp;", "&amp;M46&amp;", "&amp;M47&amp;", "&amp;M48&amp;", "&amp;M49&amp;", "&amp;M50&amp;", "&amp;M51&amp;", "&amp;M52&amp;", "&amp;M53&amp;", "&amp;M54&amp;", "&amp;M55&amp;", "&amp;M56&amp;", "&amp;M57&amp;", "&amp;M58&amp;", "&amp;M59&amp;", "&amp;M60&amp;", "&amp;M61&amp;", "&amp;M62&amp;", "&amp;M63&amp;", "&amp;M64&amp;", "&amp;M65&amp;", "&amp;M66&amp;", "&amp;M67&amp;", "&amp;M68&amp;", "&amp;M69&amp;", "&amp;M70&amp;", "&amp;M71&amp;", "&amp;M72&amp;", "&amp;M73&amp;", "&amp;M74&amp;", "&amp;M75&amp;", "&amp;M76&amp;", "&amp;M77&amp;", "&amp;M78&amp;", "&amp;M79&amp;", "&amp;M80&amp;", "&amp;M81&amp;", "&amp;M82&amp;", "&amp;M83&amp;", "&amp;M84&amp;", "&amp;M85&amp;", "&amp;M86&amp;", "&amp;M87&amp;", "&amp;M88&amp;", "&amp;M89&amp;", "&amp;M90&amp;", "&amp;M91</f>
        <v>patid, pracid, caseid, n_chess_patid, trustid, @dateupdated, weekno, @weekofadmission, @yearofadmission, @ageyear, @estimateddateonset, @notknownonset, @infectionswabdate, @labtestdate, typeofspecimen, @otherspecimentype, @covid19, @influenzaah1n1pdm2009, @influenzaah3n2, @influenzab, @influenzaanonsubtyped, @influenzaaunsubtypable, @rsv, @otherresult, @admittedfrom, @dateadmittedicu, @dateleavingicu, @sbother, @sbdate, @ventilatedwhilstadmitted, @admissionflu, @admissioncovid19, @isviralpneumoniacomplication, @isardscomplication, @isunknowncomplication, @isothercoinfectionscomplication, @isothercomplication, @issecondarybacterialpneumoniacom, @ventilatedwhilstadmitteddays, @patientecmo, @wasthepatientadmittedtoicu, @organismname, @daysecmo, @hospitaladmissiondate, @admissionrsv, @respiratorysupportnone, @oxygenviacannulaeormask, @highflownasaloxygen, @noninvasivemechanicalventilation, @invasivemechanicalventilation, @respiratorysupportecmo, @anticovid19treatment, @chronicrespiratory, @asthmarequiring, @chronicheart, @chronicrenal, @chronicliver, @chronicneurological, @isdiabetes, @diabetestype, @immunosuppressiontreatment, @immunosuppressiondisease, @other, @obesityclinical, @obesitybmi, @pregnancy, @gestationweek, @prematurity, @hypertension, @travelin14days, @worksashealthcareworker, @contactwithconfirmedcovid19case, @finaloutcome, @finaloutcomedate, @transferdestination, @causeofdeath, @hospitaladmissionadmittedfrom, @mechanicalinvasiveventilationdur, @asymptomatictesting, @patientstillonicu, @respiratorysupportunknown, @seriousmentalillness, @priorhospitalattendance, @dateofpriorattendance, @admissionnotrelatedtorespiratory, @typeorplaceofwork, @treatmenttocilizumab, @treatmentremdesivir, @treatmentother, @treatmentconvalescentplasma</v>
      </c>
      <c r="N94" s="34" t="str">
        <f>N2&amp;", "&amp;N3&amp;", "&amp;N4&amp;", "&amp;N5&amp;", "&amp;N6&amp;", "&amp;N7&amp;", "&amp;N8&amp;", "&amp;N9&amp;", "&amp;N10&amp;", "&amp;N11&amp;", "&amp;N12&amp;", "&amp;N13&amp;", "&amp;N14&amp;", "&amp;N15&amp;", "&amp;N16&amp;", "&amp;N17&amp;", "&amp;N18&amp;", "&amp;N19&amp;", "&amp;N20&amp;", "&amp;N21&amp;", "&amp;N22&amp;", "&amp;N23&amp;", "&amp;N24&amp;", "&amp;N25&amp;", "&amp;N26&amp;", "&amp;N27&amp;", "&amp;N28&amp;", "&amp;N29&amp;", "&amp;N30&amp;", "&amp;N31&amp;", "&amp;N32&amp;", "&amp;N33&amp;", "&amp;N34&amp;", "&amp;N35&amp;", "&amp;N36&amp;", "&amp;N37&amp;", "&amp;N38&amp;", "&amp;N39&amp;", "&amp;N40&amp;", "&amp;N41&amp;", "&amp;N42&amp;", "&amp;N43&amp;", "&amp;N44&amp;", "&amp;N45&amp;", "&amp;N46&amp;", "&amp;N47&amp;", "&amp;N48&amp;", "&amp;N49&amp;", "&amp;N50&amp;", "&amp;N51&amp;", "&amp;N52&amp;", "&amp;N53&amp;", "&amp;N54&amp;", "&amp;N55&amp;", "&amp;N56&amp;", "&amp;N57&amp;", "&amp;N58&amp;", "&amp;N59&amp;", "&amp;N60&amp;", "&amp;N61&amp;", "&amp;N62&amp;", "&amp;N63&amp;", "&amp;N64&amp;", "&amp;N65&amp;", "&amp;N66&amp;", "&amp;N67&amp;", "&amp;N68&amp;", "&amp;N69&amp;", "&amp;N70&amp;", "&amp;N71&amp;", "&amp;N72&amp;", "&amp;N73&amp;", "&amp;N74&amp;", "&amp;N75&amp;", "&amp;N76&amp;", "&amp;N77&amp;", "&amp;N78&amp;", "&amp;N79&amp;", "&amp;N80&amp;", "&amp;N81&amp;", "&amp;N82&amp;", "&amp;N83&amp;", "&amp;N84&amp;", "&amp;N85&amp;", "&amp;N86&amp;", "&amp;N87&amp;", "&amp;N88&amp;", "&amp;N89&amp;", "&amp;N90&amp;", "&amp;N91</f>
        <v>, , , , , dateupdated = STR_TO_DATE(NULLIF(@dateupdated,''),'%d/%m/%Y'), , weekofadmission = NULLIF(@weekofadmission,''), yearofadmission = NULLIF(@yearofadmission,''), ageyear = IF(@ageyear='' OR @ageyear='-11',NULL,@ageyear), estimateddateonset = STR_TO_DATE(NULLIF(@estimateddateonset,''),'%d/%m/%Y'), notknownonset = NULLIF(@notknownonset,''), infectionswabdate = STR_TO_DATE(NULLIF(@infectionswabdate,''),'%d/%m/%Y'), labtestdate = IF(@labtestdate='' OR @labtestdate='01/01/2001',NULL,STR_TO_DATE(@labtestdate,'%d/%m/%Y')), , otherspecimentype = NULLIF(@otherspecimentype,''), covid19 = NULLIF(@covid19,''), influenzaah1n1pdm2009 = NULLIF(@influenzaah1n1pdm2009,''), influenzaah3n2 = NULLIF(@influenzaah3n2,''), influenzab = NULLIF(@influenzab,''), influenzaanonsubtyped = NULLIF(@influenzaanonsubtyped,''), influenzaaunsubtypable = NULLIF(@influenzaaunsubtypable,''), rsv = NULLIF(@rsv,''), otherresult = NULLIF(@otherresult,''), admittedfrom = NULLIF(@admittedfrom,''), dateadmittedicu = STR_TO_DATE(NULLIF(@dateadmittedicu,''),'%d/%m/%Y'), dateleavingicu = STR_TO_DATE(NULLIF(@dateleavingicu,''),'%d/%m/%Y'), sbother = NULLIF(@sbother,''), sbdate = STR_TO_DATE(NULLIF(@sbdate,''),'%d/%m/%Y'), ventilatedwhilstadmitted = NULLIF(@ventilatedwhilstadmitted,''), admissionflu = NULLIF(@admissionflu,''), admissioncovid19 = NULLIF(@admissioncovid19,''), isviralpneumoniacomplication = NULLIF(@isviralpneumoniacomplication,''), isardscomplication = NULLIF(@isardscomplication,''), isunknowncomplication = NULLIF(@isunknowncomplication,''), isothercoinfectionscomplication = NULLIF(@isothercoinfectionscomplication,''), isothercomplication = NULLIF(@isothercomplication,''), issecondarybacterialpneumoniacom = NULLIF(@issecondarybacterialpneumoniacom,''), ventilatedwhilstadmitteddays = NULLIF(@ventilatedwhilstadmitteddays,''), patientecmo = NULLIF(@patientecmo,''), wasthepatientadmittedtoicu = NULLIF(@wasthepatientadmittedtoicu,''), organismname = NULLIF(@organismname,''), daysecmo = NULLIF(@daysecmo,''), hospitaladmissiondate = STR_TO_DATE(NULLIF(@hospitaladmissiondate,''),'%d/%m/%Y'), admissionrsv = NULLIF(@admissionrsv,''), respiratorysupportnone = NULLIF(@respiratorysupportnone,''), oxygenviacannulaeormask = NULLIF(@oxygenviacannulaeormask,''), highflownasaloxygen = NULLIF(@highflownasaloxygen,''), noninvasivemechanicalventilation = NULLIF(@noninvasivemechanicalventilation,''), invasivemechanicalventilation = NULLIF(@invasivemechanicalventilation,''), respiratorysupportecmo = NULLIF(@respiratorysupportecmo,''), anticovid19treatment = NULLIF(@anticovid19treatment,''), chronicrespiratory = NULLIF(@chronicrespiratory,''), asthmarequiring = NULLIF(@asthmarequiring,''), chronicheart = NULLIF(@chronicheart,''), chronicrenal = NULLIF(@chronicrenal,''), chronicliver = NULLIF(@chronicliver,''), chronicneurological = NULLIF(@chronicneurological,''), isdiabetes = NULLIF(@isdiabetes,''), diabetestype = NULLIF(@diabetestype,''), immunosuppressiontreatment = NULLIF(@immunosuppressiontreatment,''), immunosuppressiondisease = NULLIF(@immunosuppressiondisease,''), other = NULLIF(@other,''), obesityclinical = NULLIF(@obesityclinical,''), obesitybmi = NULLIF(@obesitybmi,''), pregnancy = NULLIF(@pregnancy,''), gestationweek = NULLIF(@gestationweek,''), prematurity = NULLIF(@prematurity,''), hypertension = NULLIF(@hypertension,''), travelin14days = NULLIF(@travelin14days,''), worksashealthcareworker = NULLIF(@worksashealthcareworker,''), contactwithconfirmedcovid19case = NULLIF(@contactwithconfirmedcovid19case,''), finaloutcome = NULLIF(@finaloutcome,''), finaloutcomedate = STR_TO_DATE(NULLIF(@finaloutcomedate,''),'%d/%m/%Y'), transferdestination = NULLIF(@transferdestination,''), causeofdeath = NULLIF(@causeofdeath,''), hospitaladmissionadmittedfrom = NULLIF(@hospitaladmissionadmittedfrom,''), mechanicalinvasiveventilationdur = NULLIF(@mechanicalinvasiveventilationdur,''), asymptomatictesting = NULLIF(@asymptomatictesting,''), patientstillonicu = NULLIF(@patientstillonicu,''), respiratorysupportunknown = NULLIF(@respiratorysupportunknown,''), seriousmentalillness = NULLIF(@seriousmentalillness,''), priorhospitalattendance = NULLIF(@priorhospitalattendance,''), dateofpriorattendance = STR_TO_DATE(NULLIF(@dateofpriorattendance,''),'%d/%m/%Y'), admissionnotrelatedtorespiratory = NULLIF(@admissionnotrelatedtorespiratory,''), typeorplaceofwork = NULLIF(@typeorplaceofwork,''), treatmenttocilizumab = NULLIF(@treatmenttocilizumab,''), treatmentremdesivir = NULLIF(@treatmentremdesivir,''), treatmentother = NULLIF(@treatmentother,''), treatmentconvalescentplasma = NULLIF(@treatmentconvalescentplasma,'')</v>
      </c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workbookViewId="0">
      <selection activeCell="O128" sqref="O128"/>
    </sheetView>
  </sheetViews>
  <sheetFormatPr defaultRowHeight="14.4" x14ac:dyDescent="0.3"/>
  <cols>
    <col min="1" max="1" width="19.6640625" style="4" bestFit="1" customWidth="1"/>
    <col min="2" max="2" width="4.21875" style="4" customWidth="1"/>
    <col min="3" max="3" width="11.88671875" style="4" bestFit="1" customWidth="1"/>
    <col min="4" max="4" width="34" style="4" customWidth="1"/>
    <col min="5" max="5" width="8.88671875" style="4"/>
    <col min="6" max="6" width="25.109375" style="4" bestFit="1" customWidth="1"/>
    <col min="7" max="7" width="41.33203125" style="27" bestFit="1" customWidth="1"/>
    <col min="8" max="8" width="7.109375" style="4" bestFit="1" customWidth="1"/>
    <col min="9" max="9" width="11.33203125" style="4" bestFit="1" customWidth="1"/>
    <col min="10" max="10" width="20.88671875" style="25" customWidth="1"/>
    <col min="11" max="11" width="8.88671875" style="4"/>
    <col min="12" max="12" width="34.44140625" style="4" customWidth="1"/>
    <col min="13" max="16384" width="8.88671875" style="4"/>
  </cols>
  <sheetData>
    <row r="1" spans="1:15" ht="43.2" x14ac:dyDescent="0.3">
      <c r="A1" s="4" t="s">
        <v>206</v>
      </c>
      <c r="C1" s="26" t="s">
        <v>494</v>
      </c>
      <c r="D1" s="4" t="s">
        <v>197</v>
      </c>
      <c r="E1" s="43" t="s">
        <v>497</v>
      </c>
      <c r="F1" s="43"/>
      <c r="G1" s="27" t="s">
        <v>199</v>
      </c>
      <c r="H1" s="4" t="s">
        <v>200</v>
      </c>
      <c r="I1" s="4" t="s">
        <v>201</v>
      </c>
    </row>
    <row r="2" spans="1:15" x14ac:dyDescent="0.3">
      <c r="A2" s="2" t="s">
        <v>207</v>
      </c>
      <c r="B2" s="2">
        <v>1</v>
      </c>
      <c r="C2" s="2" t="s">
        <v>0</v>
      </c>
      <c r="D2" s="1" t="s">
        <v>1</v>
      </c>
      <c r="E2" s="4" t="s">
        <v>6</v>
      </c>
      <c r="F2" s="4" t="s">
        <v>486</v>
      </c>
      <c r="G2" s="33" t="s">
        <v>202</v>
      </c>
      <c r="I2" s="4" t="s">
        <v>362</v>
      </c>
      <c r="L2" s="34" t="str">
        <f>C2&amp;" "&amp;G2&amp;","</f>
        <v>patid BIGINT UNSIGNED,</v>
      </c>
      <c r="M2" s="34" t="str">
        <f>IF(OR(H2="Yes",G2="DATE"),"@"&amp;C2,C2)</f>
        <v>patid</v>
      </c>
      <c r="N2" s="35" t="str">
        <f>IF(AND(H2="Yes",G2&lt;&gt;"DATE"),C2&amp;" = NULLIF(@"&amp;C2&amp;",'')",IF(AND(H2="Yes",G2="DATE"),C2&amp;" = STR_TO_DATE(NULLIF(@"&amp;C2&amp;",''),'%d/%m/%Y')",IF(AND(H2="",G2="DATE"),C2&amp;" = STR_TO_DATE(@"&amp;C2&amp;",'%d/%m/%Y')","")))</f>
        <v/>
      </c>
      <c r="O2" s="41"/>
    </row>
    <row r="3" spans="1:15" x14ac:dyDescent="0.3">
      <c r="A3" s="2" t="s">
        <v>207</v>
      </c>
      <c r="B3" s="2">
        <v>2</v>
      </c>
      <c r="C3" s="2" t="s">
        <v>4</v>
      </c>
      <c r="D3" s="1" t="s">
        <v>5</v>
      </c>
      <c r="E3" s="4" t="s">
        <v>6</v>
      </c>
      <c r="F3" s="4">
        <v>5</v>
      </c>
      <c r="G3" s="27" t="s">
        <v>203</v>
      </c>
      <c r="L3" s="34" t="str">
        <f t="shared" ref="L3:L7" si="0">C3&amp;" "&amp;G3&amp;","</f>
        <v>pracid MEDIUMINT,</v>
      </c>
      <c r="M3" s="34" t="str">
        <f t="shared" ref="M3:M7" si="1">IF(OR(H3="Yes",G3="DATE"),"@"&amp;C3,C3)</f>
        <v>pracid</v>
      </c>
      <c r="O3" s="41" t="str">
        <f t="shared" ref="O3:O57" si="2">"CREATE INDEX x_"&amp;A3&amp;"_"&amp;C3&amp;" ON cprd_data."&amp;A3&amp;" ("&amp;C3&amp;");"</f>
        <v>CREATE INDEX x_hes_patient_pracid ON cprd_data.hes_patient (pracid);</v>
      </c>
    </row>
    <row r="4" spans="1:15" x14ac:dyDescent="0.3">
      <c r="A4" s="2" t="s">
        <v>207</v>
      </c>
      <c r="B4" s="2">
        <v>3</v>
      </c>
      <c r="C4" s="2" t="s">
        <v>208</v>
      </c>
      <c r="D4" s="2" t="s">
        <v>368</v>
      </c>
      <c r="E4" s="4" t="s">
        <v>6</v>
      </c>
      <c r="F4" s="20" t="s">
        <v>486</v>
      </c>
      <c r="G4" s="33" t="s">
        <v>202</v>
      </c>
      <c r="L4" s="34" t="str">
        <f t="shared" si="0"/>
        <v>gen_hesid BIGINT UNSIGNED,</v>
      </c>
      <c r="M4" s="34" t="str">
        <f t="shared" si="1"/>
        <v>gen_hesid</v>
      </c>
      <c r="O4" s="41" t="str">
        <f t="shared" si="2"/>
        <v>CREATE INDEX x_hes_patient_gen_hesid ON cprd_data.hes_patient (gen_hesid);</v>
      </c>
    </row>
    <row r="5" spans="1:15" x14ac:dyDescent="0.3">
      <c r="A5" s="2" t="s">
        <v>207</v>
      </c>
      <c r="B5" s="2">
        <v>4</v>
      </c>
      <c r="C5" s="2" t="s">
        <v>209</v>
      </c>
      <c r="D5" s="2" t="s">
        <v>369</v>
      </c>
      <c r="E5" s="4" t="s">
        <v>6</v>
      </c>
      <c r="F5" s="4">
        <v>3</v>
      </c>
      <c r="G5" s="27" t="s">
        <v>204</v>
      </c>
      <c r="L5" s="34" t="str">
        <f t="shared" si="0"/>
        <v>n_patid_hes SMALLINT,</v>
      </c>
      <c r="M5" s="34" t="str">
        <f t="shared" si="1"/>
        <v>n_patid_hes</v>
      </c>
      <c r="O5" s="41" t="str">
        <f t="shared" si="2"/>
        <v>CREATE INDEX x_hes_patient_n_patid_hes ON cprd_data.hes_patient (n_patid_hes);</v>
      </c>
    </row>
    <row r="6" spans="1:15" x14ac:dyDescent="0.3">
      <c r="A6" s="2" t="s">
        <v>207</v>
      </c>
      <c r="B6" s="2">
        <v>5</v>
      </c>
      <c r="C6" s="2" t="s">
        <v>210</v>
      </c>
      <c r="D6" s="2" t="s">
        <v>370</v>
      </c>
      <c r="E6" s="4" t="s">
        <v>361</v>
      </c>
      <c r="F6" s="4">
        <v>10</v>
      </c>
      <c r="G6" s="27" t="s">
        <v>487</v>
      </c>
      <c r="L6" s="34" t="str">
        <f t="shared" si="0"/>
        <v>gen_ethnicity TINYINT (recode to gen_ethnicity lookup),</v>
      </c>
      <c r="M6" s="34" t="str">
        <f t="shared" si="1"/>
        <v>gen_ethnicity</v>
      </c>
      <c r="N6" s="4" t="s">
        <v>516</v>
      </c>
      <c r="O6" s="41" t="str">
        <f t="shared" si="2"/>
        <v>CREATE INDEX x_hes_patient_gen_ethnicity ON cprd_data.hes_patient (gen_ethnicity);</v>
      </c>
    </row>
    <row r="7" spans="1:15" x14ac:dyDescent="0.3">
      <c r="A7" s="2" t="s">
        <v>207</v>
      </c>
      <c r="B7" s="2">
        <v>6</v>
      </c>
      <c r="C7" s="2" t="s">
        <v>211</v>
      </c>
      <c r="D7" s="2" t="s">
        <v>371</v>
      </c>
      <c r="E7" s="4" t="s">
        <v>6</v>
      </c>
      <c r="F7" s="4">
        <v>1</v>
      </c>
      <c r="G7" s="27" t="s">
        <v>205</v>
      </c>
      <c r="L7" s="34" t="str">
        <f t="shared" si="0"/>
        <v>match_rank TINYINT,</v>
      </c>
      <c r="M7" s="34" t="str">
        <f t="shared" si="1"/>
        <v>match_rank</v>
      </c>
      <c r="O7" s="41" t="str">
        <f t="shared" si="2"/>
        <v>CREATE INDEX x_hes_patient_match_rank ON cprd_data.hes_patient (match_rank);</v>
      </c>
    </row>
    <row r="8" spans="1:15" s="6" customFormat="1" x14ac:dyDescent="0.3">
      <c r="A8" s="5"/>
      <c r="B8" s="5"/>
      <c r="C8" s="5"/>
      <c r="D8" s="5"/>
      <c r="G8" s="29"/>
      <c r="J8" s="29"/>
      <c r="L8" s="34"/>
      <c r="M8" s="34" t="str">
        <f>M2&amp;", "&amp;M3&amp;", "&amp;M4&amp;", "&amp;M5&amp;", "&amp;M6&amp;", "&amp;M7</f>
        <v>patid, pracid, gen_hesid, n_patid_hes, gen_ethnicity, match_rank</v>
      </c>
      <c r="O8" s="41"/>
    </row>
    <row r="9" spans="1:15" x14ac:dyDescent="0.3">
      <c r="A9" s="2" t="s">
        <v>212</v>
      </c>
      <c r="B9" s="2">
        <v>1</v>
      </c>
      <c r="C9" s="2" t="s">
        <v>0</v>
      </c>
      <c r="D9" s="2" t="s">
        <v>372</v>
      </c>
      <c r="E9" s="4" t="s">
        <v>6</v>
      </c>
      <c r="F9" s="20" t="s">
        <v>486</v>
      </c>
      <c r="G9" s="33" t="s">
        <v>202</v>
      </c>
      <c r="I9" s="4" t="s">
        <v>363</v>
      </c>
      <c r="L9" s="35" t="str">
        <f>C9&amp;" "&amp;G9&amp;","</f>
        <v>patid BIGINT UNSIGNED,</v>
      </c>
      <c r="M9" s="35" t="str">
        <f>IF(OR(H9="Yes",G9="DATE"),"@"&amp;C9,C9)</f>
        <v>patid</v>
      </c>
      <c r="N9" s="35" t="str">
        <f t="shared" ref="N9:N50" si="3">IF(AND(H9="Yes",G9&lt;&gt;"DATE"),C9&amp;" = NULLIF(@"&amp;C9&amp;",'')",IF(AND(H9="Yes",G9="DATE"),C9&amp;" = STR_TO_DATE(NULLIF(@"&amp;C9&amp;",''),'%d/%m/%Y')",IF(AND(H9="",G9="DATE"),C9&amp;" = STR_TO_DATE(@"&amp;C9&amp;",'%d/%m/%Y')","")))</f>
        <v/>
      </c>
      <c r="O9" s="41" t="str">
        <f t="shared" si="2"/>
        <v>CREATE INDEX x_hes_hospital_patid ON cprd_data.hes_hospital (patid);</v>
      </c>
    </row>
    <row r="10" spans="1:15" x14ac:dyDescent="0.3">
      <c r="A10" s="2" t="s">
        <v>212</v>
      </c>
      <c r="B10" s="2">
        <v>2</v>
      </c>
      <c r="C10" s="2" t="s">
        <v>213</v>
      </c>
      <c r="D10" s="2" t="s">
        <v>373</v>
      </c>
      <c r="E10" s="4" t="s">
        <v>6</v>
      </c>
      <c r="F10" s="20" t="s">
        <v>486</v>
      </c>
      <c r="G10" s="33" t="s">
        <v>202</v>
      </c>
      <c r="I10" s="4" t="s">
        <v>363</v>
      </c>
      <c r="L10" s="35" t="str">
        <f t="shared" ref="L10:L19" si="4">C10&amp;" "&amp;G10&amp;","</f>
        <v>spno BIGINT UNSIGNED,</v>
      </c>
      <c r="M10" s="35" t="str">
        <f t="shared" ref="M10:M19" si="5">IF(OR(H10="Yes",G10="DATE"),"@"&amp;C10,C10)</f>
        <v>spno</v>
      </c>
      <c r="N10" s="35" t="str">
        <f t="shared" si="3"/>
        <v/>
      </c>
      <c r="O10" s="41" t="str">
        <f t="shared" si="2"/>
        <v>CREATE INDEX x_hes_hospital_spno ON cprd_data.hes_hospital (spno);</v>
      </c>
    </row>
    <row r="11" spans="1:15" x14ac:dyDescent="0.3">
      <c r="A11" s="2" t="s">
        <v>212</v>
      </c>
      <c r="B11" s="2">
        <v>3</v>
      </c>
      <c r="C11" s="2" t="s">
        <v>215</v>
      </c>
      <c r="D11" s="2" t="s">
        <v>216</v>
      </c>
      <c r="E11" s="4" t="s">
        <v>14</v>
      </c>
      <c r="F11" s="4" t="s">
        <v>15</v>
      </c>
      <c r="G11" s="27" t="s">
        <v>14</v>
      </c>
      <c r="H11" s="20" t="s">
        <v>362</v>
      </c>
      <c r="L11" s="35" t="str">
        <f t="shared" si="4"/>
        <v>admidate DATE,</v>
      </c>
      <c r="M11" s="35" t="str">
        <f t="shared" si="5"/>
        <v>@admidate</v>
      </c>
      <c r="N11" s="35" t="str">
        <f t="shared" si="3"/>
        <v>admidate = STR_TO_DATE(NULLIF(@admidate,''),'%d/%m/%Y')</v>
      </c>
      <c r="O11" s="41" t="str">
        <f t="shared" si="2"/>
        <v>CREATE INDEX x_hes_hospital_admidate ON cprd_data.hes_hospital (admidate);</v>
      </c>
    </row>
    <row r="12" spans="1:15" x14ac:dyDescent="0.3">
      <c r="A12" s="2" t="s">
        <v>212</v>
      </c>
      <c r="B12" s="2">
        <v>4</v>
      </c>
      <c r="C12" s="2" t="s">
        <v>217</v>
      </c>
      <c r="D12" s="2" t="s">
        <v>218</v>
      </c>
      <c r="E12" s="4" t="s">
        <v>14</v>
      </c>
      <c r="F12" s="4" t="s">
        <v>15</v>
      </c>
      <c r="G12" s="27" t="s">
        <v>14</v>
      </c>
      <c r="H12" s="20" t="s">
        <v>362</v>
      </c>
      <c r="L12" s="35" t="str">
        <f t="shared" si="4"/>
        <v>discharged DATE,</v>
      </c>
      <c r="M12" s="35" t="str">
        <f t="shared" si="5"/>
        <v>@discharged</v>
      </c>
      <c r="N12" s="35" t="str">
        <f t="shared" si="3"/>
        <v>discharged = STR_TO_DATE(NULLIF(@discharged,''),'%d/%m/%Y')</v>
      </c>
      <c r="O12" s="41" t="str">
        <f t="shared" si="2"/>
        <v>CREATE INDEX x_hes_hospital_discharged ON cprd_data.hes_hospital (discharged);</v>
      </c>
    </row>
    <row r="13" spans="1:15" x14ac:dyDescent="0.3">
      <c r="A13" s="2" t="s">
        <v>212</v>
      </c>
      <c r="B13" s="2">
        <v>5</v>
      </c>
      <c r="C13" s="23" t="s">
        <v>219</v>
      </c>
      <c r="D13" s="23" t="s">
        <v>220</v>
      </c>
      <c r="E13" s="4" t="s">
        <v>361</v>
      </c>
      <c r="F13" s="4">
        <v>2</v>
      </c>
      <c r="G13" s="27" t="s">
        <v>515</v>
      </c>
      <c r="J13" s="25" t="s">
        <v>514</v>
      </c>
      <c r="L13" s="35" t="str">
        <f t="shared" si="4"/>
        <v>admimeth CHAR(2),</v>
      </c>
      <c r="M13" s="35" t="str">
        <f t="shared" si="5"/>
        <v>admimeth</v>
      </c>
      <c r="N13" s="35" t="str">
        <f t="shared" si="3"/>
        <v/>
      </c>
      <c r="O13" s="41" t="str">
        <f t="shared" si="2"/>
        <v>CREATE INDEX x_hes_hospital_admimeth ON cprd_data.hes_hospital (admimeth);</v>
      </c>
    </row>
    <row r="14" spans="1:15" x14ac:dyDescent="0.3">
      <c r="A14" s="2" t="s">
        <v>212</v>
      </c>
      <c r="B14" s="2">
        <v>6</v>
      </c>
      <c r="C14" s="23" t="s">
        <v>221</v>
      </c>
      <c r="D14" s="23" t="s">
        <v>222</v>
      </c>
      <c r="E14" s="4" t="s">
        <v>6</v>
      </c>
      <c r="F14" s="4">
        <v>2</v>
      </c>
      <c r="G14" s="27" t="s">
        <v>205</v>
      </c>
      <c r="L14" s="35" t="str">
        <f t="shared" si="4"/>
        <v>admisorc TINYINT,</v>
      </c>
      <c r="M14" s="35" t="str">
        <f t="shared" si="5"/>
        <v>admisorc</v>
      </c>
      <c r="N14" s="35" t="str">
        <f t="shared" si="3"/>
        <v/>
      </c>
      <c r="O14" s="41" t="str">
        <f t="shared" si="2"/>
        <v>CREATE INDEX x_hes_hospital_admisorc ON cprd_data.hes_hospital (admisorc);</v>
      </c>
    </row>
    <row r="15" spans="1:15" x14ac:dyDescent="0.3">
      <c r="A15" s="2" t="s">
        <v>212</v>
      </c>
      <c r="B15" s="2">
        <v>7</v>
      </c>
      <c r="C15" s="23" t="s">
        <v>223</v>
      </c>
      <c r="D15" s="23" t="s">
        <v>224</v>
      </c>
      <c r="E15" s="4" t="s">
        <v>6</v>
      </c>
      <c r="F15" s="4">
        <v>2</v>
      </c>
      <c r="G15" s="27" t="s">
        <v>205</v>
      </c>
      <c r="J15" s="30"/>
      <c r="L15" s="35" t="str">
        <f>C15&amp;" "&amp;G15&amp;","</f>
        <v>disdest TINYINT,</v>
      </c>
      <c r="M15" s="35" t="str">
        <f t="shared" si="5"/>
        <v>disdest</v>
      </c>
      <c r="N15" s="35" t="str">
        <f t="shared" si="3"/>
        <v/>
      </c>
      <c r="O15" s="41" t="str">
        <f t="shared" si="2"/>
        <v>CREATE INDEX x_hes_hospital_disdest ON cprd_data.hes_hospital (disdest);</v>
      </c>
    </row>
    <row r="16" spans="1:15" x14ac:dyDescent="0.3">
      <c r="A16" s="2" t="s">
        <v>212</v>
      </c>
      <c r="B16" s="2">
        <v>8</v>
      </c>
      <c r="C16" s="23" t="s">
        <v>225</v>
      </c>
      <c r="D16" s="23" t="s">
        <v>226</v>
      </c>
      <c r="E16" s="4" t="s">
        <v>6</v>
      </c>
      <c r="F16" s="4">
        <v>1</v>
      </c>
      <c r="G16" s="27" t="s">
        <v>205</v>
      </c>
      <c r="L16" s="35" t="str">
        <f t="shared" si="4"/>
        <v>dismeth TINYINT,</v>
      </c>
      <c r="M16" s="35" t="str">
        <f t="shared" si="5"/>
        <v>dismeth</v>
      </c>
      <c r="N16" s="35" t="str">
        <f t="shared" si="3"/>
        <v/>
      </c>
      <c r="O16" s="41" t="str">
        <f t="shared" si="2"/>
        <v>CREATE INDEX x_hes_hospital_dismeth ON cprd_data.hes_hospital (dismeth);</v>
      </c>
    </row>
    <row r="17" spans="1:15" s="19" customFormat="1" x14ac:dyDescent="0.3">
      <c r="A17" s="24" t="s">
        <v>212</v>
      </c>
      <c r="B17" s="24">
        <v>9</v>
      </c>
      <c r="C17" s="24" t="s">
        <v>227</v>
      </c>
      <c r="D17" s="24" t="s">
        <v>228</v>
      </c>
      <c r="E17" s="19" t="s">
        <v>6</v>
      </c>
      <c r="F17" s="19">
        <v>5</v>
      </c>
      <c r="G17" s="30" t="s">
        <v>203</v>
      </c>
      <c r="H17" s="19" t="s">
        <v>362</v>
      </c>
      <c r="J17" s="30"/>
      <c r="L17" s="35" t="str">
        <f t="shared" si="4"/>
        <v>duration MEDIUMINT,</v>
      </c>
      <c r="M17" s="35" t="str">
        <f t="shared" si="5"/>
        <v>@duration</v>
      </c>
      <c r="N17" s="35" t="str">
        <f t="shared" si="3"/>
        <v>duration = NULLIF(@duration,'')</v>
      </c>
      <c r="O17" s="41" t="str">
        <f t="shared" si="2"/>
        <v>CREATE INDEX x_hes_hospital_duration ON cprd_data.hes_hospital (duration);</v>
      </c>
    </row>
    <row r="18" spans="1:15" x14ac:dyDescent="0.3">
      <c r="A18" s="2" t="s">
        <v>212</v>
      </c>
      <c r="B18" s="2">
        <v>10</v>
      </c>
      <c r="C18" s="2" t="s">
        <v>229</v>
      </c>
      <c r="D18" s="2" t="s">
        <v>230</v>
      </c>
      <c r="E18" s="4" t="s">
        <v>14</v>
      </c>
      <c r="F18" s="4" t="s">
        <v>15</v>
      </c>
      <c r="G18" s="27" t="s">
        <v>14</v>
      </c>
      <c r="H18" s="20" t="s">
        <v>362</v>
      </c>
      <c r="L18" s="35" t="str">
        <f t="shared" si="4"/>
        <v>elecdate DATE,</v>
      </c>
      <c r="M18" s="35" t="str">
        <f t="shared" si="5"/>
        <v>@elecdate</v>
      </c>
      <c r="N18" s="35" t="str">
        <f t="shared" si="3"/>
        <v>elecdate = STR_TO_DATE(NULLIF(@elecdate,''),'%d/%m/%Y')</v>
      </c>
      <c r="O18" s="41" t="str">
        <f t="shared" si="2"/>
        <v>CREATE INDEX x_hes_hospital_elecdate ON cprd_data.hes_hospital (elecdate);</v>
      </c>
    </row>
    <row r="19" spans="1:15" s="19" customFormat="1" x14ac:dyDescent="0.3">
      <c r="A19" s="24" t="s">
        <v>212</v>
      </c>
      <c r="B19" s="24">
        <v>11</v>
      </c>
      <c r="C19" s="24" t="s">
        <v>231</v>
      </c>
      <c r="D19" s="24" t="s">
        <v>232</v>
      </c>
      <c r="E19" s="19" t="s">
        <v>6</v>
      </c>
      <c r="F19" s="19">
        <v>4</v>
      </c>
      <c r="G19" s="30" t="s">
        <v>204</v>
      </c>
      <c r="H19" s="19" t="s">
        <v>362</v>
      </c>
      <c r="J19" s="30"/>
      <c r="L19" s="35" t="str">
        <f t="shared" si="4"/>
        <v>elecdur SMALLINT,</v>
      </c>
      <c r="M19" s="35" t="str">
        <f t="shared" si="5"/>
        <v>@elecdur</v>
      </c>
      <c r="N19" s="35" t="str">
        <f t="shared" si="3"/>
        <v>elecdur = NULLIF(@elecdur,'')</v>
      </c>
      <c r="O19" s="41" t="str">
        <f t="shared" si="2"/>
        <v>CREATE INDEX x_hes_hospital_elecdur ON cprd_data.hes_hospital (elecdur);</v>
      </c>
    </row>
    <row r="20" spans="1:15" s="6" customFormat="1" x14ac:dyDescent="0.3">
      <c r="A20" s="5"/>
      <c r="B20" s="5"/>
      <c r="C20" s="5"/>
      <c r="D20" s="5"/>
      <c r="G20" s="29"/>
      <c r="J20" s="29"/>
      <c r="M20" s="35" t="str">
        <f>M9&amp;", "&amp;M10&amp;", "&amp;M11&amp;", "&amp;M12&amp;", "&amp;M13&amp;", "&amp;M14&amp;", "&amp;M15&amp;", "&amp;M16&amp;", "&amp;M17&amp;", "&amp;M18&amp;", "&amp;M19</f>
        <v>patid, spno, @admidate, @discharged, admimeth, admisorc, disdest, dismeth, @duration, @elecdate, @elecdur</v>
      </c>
      <c r="O20" s="41"/>
    </row>
    <row r="21" spans="1:15" x14ac:dyDescent="0.3">
      <c r="A21" s="2" t="s">
        <v>233</v>
      </c>
      <c r="B21" s="2">
        <v>1</v>
      </c>
      <c r="C21" s="2" t="s">
        <v>0</v>
      </c>
      <c r="D21" s="2" t="s">
        <v>374</v>
      </c>
      <c r="E21" s="4" t="s">
        <v>6</v>
      </c>
      <c r="F21" s="20" t="s">
        <v>486</v>
      </c>
      <c r="G21" s="33" t="s">
        <v>202</v>
      </c>
      <c r="I21" s="4" t="s">
        <v>364</v>
      </c>
      <c r="L21" s="35" t="str">
        <f>C21&amp;" "&amp;G21&amp;","</f>
        <v>patid BIGINT UNSIGNED,</v>
      </c>
      <c r="M21" s="35" t="str">
        <f>IF(OR(H21="Yes",G21="DATE"),"@"&amp;C21,C21)</f>
        <v>patid</v>
      </c>
      <c r="N21" s="35" t="str">
        <f t="shared" si="3"/>
        <v/>
      </c>
      <c r="O21" s="41" t="str">
        <f t="shared" si="2"/>
        <v>CREATE INDEX x_hes_episodes_patid ON cprd_data.hes_episodes (patid);</v>
      </c>
    </row>
    <row r="22" spans="1:15" x14ac:dyDescent="0.3">
      <c r="A22" s="2" t="s">
        <v>233</v>
      </c>
      <c r="B22" s="2">
        <v>2</v>
      </c>
      <c r="C22" s="2" t="s">
        <v>213</v>
      </c>
      <c r="D22" s="2" t="s">
        <v>214</v>
      </c>
      <c r="E22" s="4" t="s">
        <v>6</v>
      </c>
      <c r="F22" s="20" t="s">
        <v>486</v>
      </c>
      <c r="G22" s="33" t="s">
        <v>202</v>
      </c>
      <c r="L22" s="35" t="str">
        <f t="shared" ref="L22:L26" si="6">C22&amp;" "&amp;G22&amp;","</f>
        <v>spno BIGINT UNSIGNED,</v>
      </c>
      <c r="M22" s="35" t="str">
        <f t="shared" ref="M22:M31" si="7">IF(OR(H22="Yes",G22="DATE"),"@"&amp;C22,C22)</f>
        <v>spno</v>
      </c>
      <c r="N22" s="35" t="str">
        <f t="shared" si="3"/>
        <v/>
      </c>
      <c r="O22" s="41" t="str">
        <f t="shared" si="2"/>
        <v>CREATE INDEX x_hes_episodes_spno ON cprd_data.hes_episodes (spno);</v>
      </c>
    </row>
    <row r="23" spans="1:15" x14ac:dyDescent="0.3">
      <c r="A23" s="2" t="s">
        <v>233</v>
      </c>
      <c r="B23" s="2">
        <v>3</v>
      </c>
      <c r="C23" s="2" t="s">
        <v>234</v>
      </c>
      <c r="D23" s="2" t="s">
        <v>375</v>
      </c>
      <c r="E23" s="4" t="s">
        <v>6</v>
      </c>
      <c r="F23" s="20" t="s">
        <v>486</v>
      </c>
      <c r="G23" s="33" t="s">
        <v>202</v>
      </c>
      <c r="I23" s="4" t="s">
        <v>364</v>
      </c>
      <c r="L23" s="35" t="str">
        <f t="shared" si="6"/>
        <v>epikey BIGINT UNSIGNED,</v>
      </c>
      <c r="M23" s="35" t="str">
        <f t="shared" si="7"/>
        <v>epikey</v>
      </c>
      <c r="N23" s="35" t="str">
        <f t="shared" si="3"/>
        <v/>
      </c>
      <c r="O23" s="41" t="str">
        <f t="shared" si="2"/>
        <v>CREATE INDEX x_hes_episodes_epikey ON cprd_data.hes_episodes (epikey);</v>
      </c>
    </row>
    <row r="24" spans="1:15" x14ac:dyDescent="0.3">
      <c r="A24" s="2" t="s">
        <v>233</v>
      </c>
      <c r="B24" s="2">
        <v>4</v>
      </c>
      <c r="C24" s="2" t="s">
        <v>215</v>
      </c>
      <c r="D24" s="2" t="s">
        <v>216</v>
      </c>
      <c r="E24" s="4" t="s">
        <v>14</v>
      </c>
      <c r="F24" s="4" t="s">
        <v>15</v>
      </c>
      <c r="G24" s="27" t="s">
        <v>14</v>
      </c>
      <c r="H24" s="4" t="s">
        <v>362</v>
      </c>
      <c r="L24" s="35" t="str">
        <f t="shared" si="6"/>
        <v>admidate DATE,</v>
      </c>
      <c r="M24" s="35" t="str">
        <f t="shared" si="7"/>
        <v>@admidate</v>
      </c>
      <c r="N24" s="35" t="str">
        <f t="shared" si="3"/>
        <v>admidate = STR_TO_DATE(NULLIF(@admidate,''),'%d/%m/%Y')</v>
      </c>
      <c r="O24" s="41" t="str">
        <f t="shared" si="2"/>
        <v>CREATE INDEX x_hes_episodes_admidate ON cprd_data.hes_episodes (admidate);</v>
      </c>
    </row>
    <row r="25" spans="1:15" x14ac:dyDescent="0.3">
      <c r="A25" s="2" t="s">
        <v>233</v>
      </c>
      <c r="B25" s="2">
        <v>5</v>
      </c>
      <c r="C25" s="2" t="s">
        <v>235</v>
      </c>
      <c r="D25" s="2" t="s">
        <v>236</v>
      </c>
      <c r="E25" s="4" t="s">
        <v>14</v>
      </c>
      <c r="F25" s="4" t="s">
        <v>15</v>
      </c>
      <c r="G25" s="27" t="s">
        <v>14</v>
      </c>
      <c r="H25" s="20" t="s">
        <v>362</v>
      </c>
      <c r="L25" s="35" t="str">
        <f t="shared" si="6"/>
        <v>epistart DATE,</v>
      </c>
      <c r="M25" s="35" t="str">
        <f t="shared" si="7"/>
        <v>@epistart</v>
      </c>
      <c r="N25" s="35" t="str">
        <f t="shared" si="3"/>
        <v>epistart = STR_TO_DATE(NULLIF(@epistart,''),'%d/%m/%Y')</v>
      </c>
      <c r="O25" s="41" t="str">
        <f t="shared" si="2"/>
        <v>CREATE INDEX x_hes_episodes_epistart ON cprd_data.hes_episodes (epistart);</v>
      </c>
    </row>
    <row r="26" spans="1:15" x14ac:dyDescent="0.3">
      <c r="A26" s="2" t="s">
        <v>233</v>
      </c>
      <c r="B26" s="2">
        <v>6</v>
      </c>
      <c r="C26" s="2" t="s">
        <v>237</v>
      </c>
      <c r="D26" s="2" t="s">
        <v>238</v>
      </c>
      <c r="E26" s="4" t="s">
        <v>14</v>
      </c>
      <c r="F26" s="4" t="s">
        <v>15</v>
      </c>
      <c r="G26" s="27" t="s">
        <v>14</v>
      </c>
      <c r="H26" s="20" t="s">
        <v>362</v>
      </c>
      <c r="L26" s="35" t="str">
        <f t="shared" si="6"/>
        <v>epiend DATE,</v>
      </c>
      <c r="M26" s="35" t="str">
        <f t="shared" si="7"/>
        <v>@epiend</v>
      </c>
      <c r="N26" s="35" t="str">
        <f t="shared" si="3"/>
        <v>epiend = STR_TO_DATE(NULLIF(@epiend,''),'%d/%m/%Y')</v>
      </c>
      <c r="O26" s="41" t="str">
        <f t="shared" si="2"/>
        <v>CREATE INDEX x_hes_episodes_epiend ON cprd_data.hes_episodes (epiend);</v>
      </c>
    </row>
    <row r="27" spans="1:15" x14ac:dyDescent="0.3">
      <c r="A27" s="2" t="s">
        <v>233</v>
      </c>
      <c r="B27" s="2">
        <v>7</v>
      </c>
      <c r="C27" s="2" t="s">
        <v>217</v>
      </c>
      <c r="D27" s="2" t="s">
        <v>218</v>
      </c>
      <c r="E27" s="4" t="s">
        <v>14</v>
      </c>
      <c r="F27" s="4" t="s">
        <v>15</v>
      </c>
      <c r="G27" s="27" t="s">
        <v>14</v>
      </c>
      <c r="H27" s="20" t="s">
        <v>362</v>
      </c>
      <c r="L27" s="35" t="str">
        <f>C27&amp;" "&amp;G27&amp;","</f>
        <v>discharged DATE,</v>
      </c>
      <c r="M27" s="35" t="str">
        <f t="shared" si="7"/>
        <v>@discharged</v>
      </c>
      <c r="N27" s="35" t="str">
        <f t="shared" si="3"/>
        <v>discharged = STR_TO_DATE(NULLIF(@discharged,''),'%d/%m/%Y')</v>
      </c>
      <c r="O27" s="41" t="str">
        <f t="shared" si="2"/>
        <v>CREATE INDEX x_hes_episodes_discharged ON cprd_data.hes_episodes (discharged);</v>
      </c>
    </row>
    <row r="28" spans="1:15" s="19" customFormat="1" x14ac:dyDescent="0.3">
      <c r="A28" s="24" t="s">
        <v>233</v>
      </c>
      <c r="B28" s="24">
        <v>8</v>
      </c>
      <c r="C28" s="24" t="s">
        <v>239</v>
      </c>
      <c r="D28" s="24" t="s">
        <v>240</v>
      </c>
      <c r="E28" s="19" t="s">
        <v>6</v>
      </c>
      <c r="F28" s="19">
        <v>3</v>
      </c>
      <c r="G28" s="30" t="s">
        <v>204</v>
      </c>
      <c r="J28" s="30"/>
      <c r="L28" s="35" t="str">
        <f t="shared" ref="L28:L31" si="8">C28&amp;" "&amp;G28&amp;","</f>
        <v>eorder SMALLINT,</v>
      </c>
      <c r="M28" s="35" t="str">
        <f t="shared" si="7"/>
        <v>eorder</v>
      </c>
      <c r="N28" s="35" t="str">
        <f t="shared" si="3"/>
        <v/>
      </c>
      <c r="O28" s="41" t="str">
        <f t="shared" si="2"/>
        <v>CREATE INDEX x_hes_episodes_eorder ON cprd_data.hes_episodes (eorder);</v>
      </c>
    </row>
    <row r="29" spans="1:15" s="19" customFormat="1" x14ac:dyDescent="0.3">
      <c r="A29" s="24" t="s">
        <v>233</v>
      </c>
      <c r="B29" s="24">
        <v>9</v>
      </c>
      <c r="C29" s="24" t="s">
        <v>241</v>
      </c>
      <c r="D29" s="24" t="s">
        <v>242</v>
      </c>
      <c r="E29" s="19" t="s">
        <v>6</v>
      </c>
      <c r="F29" s="19">
        <v>5</v>
      </c>
      <c r="G29" s="30" t="s">
        <v>203</v>
      </c>
      <c r="H29" s="19" t="s">
        <v>362</v>
      </c>
      <c r="J29" s="30"/>
      <c r="L29" s="35" t="str">
        <f t="shared" si="8"/>
        <v>epidur MEDIUMINT,</v>
      </c>
      <c r="M29" s="35" t="str">
        <f t="shared" si="7"/>
        <v>@epidur</v>
      </c>
      <c r="N29" s="35" t="str">
        <f t="shared" si="3"/>
        <v>epidur = NULLIF(@epidur,'')</v>
      </c>
      <c r="O29" s="41" t="str">
        <f t="shared" si="2"/>
        <v>CREATE INDEX x_hes_episodes_epidur ON cprd_data.hes_episodes (epidur);</v>
      </c>
    </row>
    <row r="30" spans="1:15" x14ac:dyDescent="0.3">
      <c r="A30" s="2" t="s">
        <v>233</v>
      </c>
      <c r="B30" s="2">
        <v>10</v>
      </c>
      <c r="C30" s="23" t="s">
        <v>243</v>
      </c>
      <c r="D30" s="23" t="s">
        <v>244</v>
      </c>
      <c r="E30" s="4" t="s">
        <v>6</v>
      </c>
      <c r="F30" s="4">
        <v>1</v>
      </c>
      <c r="G30" s="27" t="s">
        <v>205</v>
      </c>
      <c r="L30" s="35" t="str">
        <f t="shared" si="8"/>
        <v>epitype TINYINT,</v>
      </c>
      <c r="M30" s="35" t="str">
        <f t="shared" si="7"/>
        <v>epitype</v>
      </c>
      <c r="N30" s="35" t="str">
        <f t="shared" si="3"/>
        <v/>
      </c>
      <c r="O30" s="41" t="str">
        <f t="shared" si="2"/>
        <v>CREATE INDEX x_hes_episodes_epitype ON cprd_data.hes_episodes (epitype);</v>
      </c>
    </row>
    <row r="31" spans="1:15" x14ac:dyDescent="0.3">
      <c r="A31" s="2" t="s">
        <v>233</v>
      </c>
      <c r="B31" s="2">
        <v>11</v>
      </c>
      <c r="C31" s="23" t="s">
        <v>219</v>
      </c>
      <c r="D31" s="23" t="s">
        <v>220</v>
      </c>
      <c r="E31" s="4" t="s">
        <v>361</v>
      </c>
      <c r="F31" s="4">
        <v>2</v>
      </c>
      <c r="G31" s="27" t="s">
        <v>515</v>
      </c>
      <c r="I31" s="20"/>
      <c r="J31" s="36" t="s">
        <v>514</v>
      </c>
      <c r="L31" s="35" t="str">
        <f t="shared" si="8"/>
        <v>admimeth CHAR(2),</v>
      </c>
      <c r="M31" s="35" t="str">
        <f t="shared" si="7"/>
        <v>admimeth</v>
      </c>
      <c r="N31" s="35" t="str">
        <f t="shared" si="3"/>
        <v/>
      </c>
      <c r="O31" s="41" t="str">
        <f t="shared" si="2"/>
        <v>CREATE INDEX x_hes_episodes_admimeth ON cprd_data.hes_episodes (admimeth);</v>
      </c>
    </row>
    <row r="32" spans="1:15" x14ac:dyDescent="0.3">
      <c r="A32" s="2" t="s">
        <v>233</v>
      </c>
      <c r="B32" s="2">
        <v>12</v>
      </c>
      <c r="C32" s="23" t="s">
        <v>221</v>
      </c>
      <c r="D32" s="23" t="s">
        <v>222</v>
      </c>
      <c r="E32" s="4" t="s">
        <v>6</v>
      </c>
      <c r="F32" s="4">
        <v>2</v>
      </c>
      <c r="G32" s="27" t="s">
        <v>205</v>
      </c>
      <c r="L32" s="35" t="str">
        <f>C32&amp;" "&amp;G32&amp;","</f>
        <v>admisorc TINYINT,</v>
      </c>
      <c r="M32" s="35" t="str">
        <f>IF(OR(H32="Yes",G32="DATE"),"@"&amp;C32,C32)</f>
        <v>admisorc</v>
      </c>
      <c r="N32" s="35" t="str">
        <f t="shared" si="3"/>
        <v/>
      </c>
      <c r="O32" s="41" t="str">
        <f t="shared" si="2"/>
        <v>CREATE INDEX x_hes_episodes_admisorc ON cprd_data.hes_episodes (admisorc);</v>
      </c>
    </row>
    <row r="33" spans="1:15" x14ac:dyDescent="0.3">
      <c r="A33" s="2" t="s">
        <v>233</v>
      </c>
      <c r="B33" s="2">
        <v>13</v>
      </c>
      <c r="C33" s="23" t="s">
        <v>223</v>
      </c>
      <c r="D33" s="23" t="s">
        <v>224</v>
      </c>
      <c r="E33" s="4" t="s">
        <v>6</v>
      </c>
      <c r="F33" s="4">
        <v>2</v>
      </c>
      <c r="G33" s="27" t="s">
        <v>205</v>
      </c>
      <c r="J33" s="30"/>
      <c r="L33" s="35" t="str">
        <f t="shared" ref="L33:L37" si="9">C33&amp;" "&amp;G33&amp;","</f>
        <v>disdest TINYINT,</v>
      </c>
      <c r="M33" s="35" t="str">
        <f t="shared" ref="M33:M41" si="10">IF(OR(H33="Yes",G33="DATE"),"@"&amp;C33,C33)</f>
        <v>disdest</v>
      </c>
      <c r="N33" s="35" t="str">
        <f t="shared" si="3"/>
        <v/>
      </c>
      <c r="O33" s="41" t="str">
        <f t="shared" si="2"/>
        <v>CREATE INDEX x_hes_episodes_disdest ON cprd_data.hes_episodes (disdest);</v>
      </c>
    </row>
    <row r="34" spans="1:15" x14ac:dyDescent="0.3">
      <c r="A34" s="2" t="s">
        <v>233</v>
      </c>
      <c r="B34" s="2">
        <v>14</v>
      </c>
      <c r="C34" s="23" t="s">
        <v>225</v>
      </c>
      <c r="D34" s="23" t="s">
        <v>226</v>
      </c>
      <c r="E34" s="4" t="s">
        <v>6</v>
      </c>
      <c r="F34" s="4">
        <v>1</v>
      </c>
      <c r="G34" s="27" t="s">
        <v>205</v>
      </c>
      <c r="L34" s="35" t="str">
        <f t="shared" si="9"/>
        <v>dismeth TINYINT,</v>
      </c>
      <c r="M34" s="35" t="str">
        <f t="shared" si="10"/>
        <v>dismeth</v>
      </c>
      <c r="N34" s="35" t="str">
        <f t="shared" si="3"/>
        <v/>
      </c>
      <c r="O34" s="41" t="str">
        <f t="shared" si="2"/>
        <v>CREATE INDEX x_hes_episodes_dismeth ON cprd_data.hes_episodes (dismeth);</v>
      </c>
    </row>
    <row r="35" spans="1:15" x14ac:dyDescent="0.3">
      <c r="A35" s="2" t="s">
        <v>233</v>
      </c>
      <c r="B35" s="2">
        <v>15</v>
      </c>
      <c r="C35" s="23" t="s">
        <v>245</v>
      </c>
      <c r="D35" s="23" t="s">
        <v>246</v>
      </c>
      <c r="E35" s="4" t="s">
        <v>361</v>
      </c>
      <c r="F35" s="4">
        <v>3</v>
      </c>
      <c r="G35" s="27" t="s">
        <v>517</v>
      </c>
      <c r="I35" s="20"/>
      <c r="J35" s="36" t="s">
        <v>514</v>
      </c>
      <c r="L35" s="35" t="str">
        <f t="shared" si="9"/>
        <v>mainspef CHAR(3),</v>
      </c>
      <c r="M35" s="35" t="str">
        <f t="shared" si="10"/>
        <v>mainspef</v>
      </c>
      <c r="N35" s="35" t="str">
        <f t="shared" si="3"/>
        <v/>
      </c>
      <c r="O35" s="41" t="str">
        <f t="shared" si="2"/>
        <v>CREATE INDEX x_hes_episodes_mainspef ON cprd_data.hes_episodes (mainspef);</v>
      </c>
    </row>
    <row r="36" spans="1:15" x14ac:dyDescent="0.3">
      <c r="A36" s="2" t="s">
        <v>233</v>
      </c>
      <c r="B36" s="2">
        <v>16</v>
      </c>
      <c r="C36" s="23" t="s">
        <v>247</v>
      </c>
      <c r="D36" s="23" t="s">
        <v>248</v>
      </c>
      <c r="E36" s="4" t="s">
        <v>361</v>
      </c>
      <c r="F36" s="4">
        <v>3</v>
      </c>
      <c r="G36" s="27" t="s">
        <v>517</v>
      </c>
      <c r="I36" s="20"/>
      <c r="J36" s="36" t="s">
        <v>514</v>
      </c>
      <c r="L36" s="35" t="str">
        <f t="shared" si="9"/>
        <v>tretspef CHAR(3),</v>
      </c>
      <c r="M36" s="35" t="str">
        <f t="shared" si="10"/>
        <v>tretspef</v>
      </c>
      <c r="N36" s="35" t="str">
        <f t="shared" si="3"/>
        <v/>
      </c>
      <c r="O36" s="41" t="str">
        <f t="shared" si="2"/>
        <v>CREATE INDEX x_hes_episodes_tretspef ON cprd_data.hes_episodes (tretspef);</v>
      </c>
    </row>
    <row r="37" spans="1:15" x14ac:dyDescent="0.3">
      <c r="A37" s="2" t="s">
        <v>233</v>
      </c>
      <c r="B37" s="2">
        <v>17</v>
      </c>
      <c r="C37" s="2" t="s">
        <v>249</v>
      </c>
      <c r="D37" s="2" t="s">
        <v>250</v>
      </c>
      <c r="E37" s="4" t="s">
        <v>361</v>
      </c>
      <c r="F37" s="4">
        <v>16</v>
      </c>
      <c r="G37" s="33" t="s">
        <v>518</v>
      </c>
      <c r="J37" s="36" t="s">
        <v>514</v>
      </c>
      <c r="L37" s="35" t="str">
        <f t="shared" si="9"/>
        <v>pconsult CHAR(16),</v>
      </c>
      <c r="M37" s="35" t="str">
        <f t="shared" si="10"/>
        <v>pconsult</v>
      </c>
      <c r="N37" s="35" t="str">
        <f t="shared" si="3"/>
        <v/>
      </c>
      <c r="O37" s="41" t="str">
        <f t="shared" si="2"/>
        <v>CREATE INDEX x_hes_episodes_pconsult ON cprd_data.hes_episodes (pconsult);</v>
      </c>
    </row>
    <row r="38" spans="1:15" x14ac:dyDescent="0.3">
      <c r="A38" s="2" t="s">
        <v>233</v>
      </c>
      <c r="B38" s="2">
        <v>18</v>
      </c>
      <c r="C38" s="23" t="s">
        <v>251</v>
      </c>
      <c r="D38" s="23" t="s">
        <v>252</v>
      </c>
      <c r="E38" s="4" t="s">
        <v>6</v>
      </c>
      <c r="F38" s="4">
        <v>1</v>
      </c>
      <c r="G38" s="27" t="s">
        <v>205</v>
      </c>
      <c r="J38" s="36" t="s">
        <v>514</v>
      </c>
      <c r="L38" s="35" t="str">
        <f>C38&amp;" "&amp;G38&amp;","</f>
        <v>intmanig TINYINT,</v>
      </c>
      <c r="M38" s="35" t="str">
        <f t="shared" si="10"/>
        <v>intmanig</v>
      </c>
      <c r="N38" s="35" t="str">
        <f t="shared" si="3"/>
        <v/>
      </c>
      <c r="O38" s="41" t="str">
        <f t="shared" si="2"/>
        <v>CREATE INDEX x_hes_episodes_intmanig ON cprd_data.hes_episodes (intmanig);</v>
      </c>
    </row>
    <row r="39" spans="1:15" x14ac:dyDescent="0.3">
      <c r="A39" s="2" t="s">
        <v>233</v>
      </c>
      <c r="B39" s="2">
        <v>19</v>
      </c>
      <c r="C39" s="23" t="s">
        <v>253</v>
      </c>
      <c r="D39" s="23" t="s">
        <v>254</v>
      </c>
      <c r="E39" s="4" t="s">
        <v>6</v>
      </c>
      <c r="F39" s="4">
        <v>1</v>
      </c>
      <c r="G39" s="27" t="s">
        <v>205</v>
      </c>
      <c r="L39" s="35" t="str">
        <f t="shared" ref="L39:L41" si="11">C39&amp;" "&amp;G39&amp;","</f>
        <v>classpat TINYINT,</v>
      </c>
      <c r="M39" s="35" t="str">
        <f t="shared" si="10"/>
        <v>classpat</v>
      </c>
      <c r="N39" s="35" t="str">
        <f t="shared" si="3"/>
        <v/>
      </c>
      <c r="O39" s="41" t="str">
        <f t="shared" si="2"/>
        <v>CREATE INDEX x_hes_episodes_classpat ON cprd_data.hes_episodes (classpat);</v>
      </c>
    </row>
    <row r="40" spans="1:15" s="21" customFormat="1" ht="28.8" x14ac:dyDescent="0.3">
      <c r="A40" s="24" t="s">
        <v>233</v>
      </c>
      <c r="B40" s="24">
        <v>20</v>
      </c>
      <c r="C40" s="23" t="s">
        <v>255</v>
      </c>
      <c r="D40" s="23" t="s">
        <v>256</v>
      </c>
      <c r="E40" s="21" t="s">
        <v>361</v>
      </c>
      <c r="F40" s="21">
        <v>1</v>
      </c>
      <c r="G40" s="30" t="s">
        <v>506</v>
      </c>
      <c r="H40" s="21" t="s">
        <v>362</v>
      </c>
      <c r="J40" s="31" t="s">
        <v>508</v>
      </c>
      <c r="L40" s="35" t="str">
        <f t="shared" si="11"/>
        <v>firstreg TINYINT (recode N to 1),</v>
      </c>
      <c r="M40" s="35" t="str">
        <f t="shared" si="10"/>
        <v>@firstreg</v>
      </c>
      <c r="N40" s="35" t="str">
        <f t="shared" si="3"/>
        <v>firstreg = NULLIF(@firstreg,'')</v>
      </c>
      <c r="O40" s="41" t="str">
        <f t="shared" si="2"/>
        <v>CREATE INDEX x_hes_episodes_firstreg ON cprd_data.hes_episodes (firstreg);</v>
      </c>
    </row>
    <row r="41" spans="1:15" x14ac:dyDescent="0.3">
      <c r="A41" s="2" t="s">
        <v>233</v>
      </c>
      <c r="B41" s="2">
        <v>21</v>
      </c>
      <c r="C41" s="2" t="s">
        <v>257</v>
      </c>
      <c r="D41" s="2" t="s">
        <v>258</v>
      </c>
      <c r="E41" s="4" t="s">
        <v>361</v>
      </c>
      <c r="F41" s="4">
        <v>10</v>
      </c>
      <c r="G41" s="27" t="s">
        <v>487</v>
      </c>
      <c r="L41" s="35" t="str">
        <f t="shared" si="11"/>
        <v>ethnos TINYINT (recode to gen_ethnicity lookup),</v>
      </c>
      <c r="M41" s="35" t="str">
        <f t="shared" si="10"/>
        <v>ethnos</v>
      </c>
      <c r="N41" s="35" t="str">
        <f t="shared" si="3"/>
        <v/>
      </c>
      <c r="O41" s="41" t="str">
        <f t="shared" si="2"/>
        <v>CREATE INDEX x_hes_episodes_ethnos ON cprd_data.hes_episodes (ethnos);</v>
      </c>
    </row>
    <row r="42" spans="1:15" s="6" customFormat="1" x14ac:dyDescent="0.3">
      <c r="A42" s="5"/>
      <c r="B42" s="5"/>
      <c r="C42" s="5"/>
      <c r="D42" s="5"/>
      <c r="G42" s="29"/>
      <c r="J42" s="29"/>
      <c r="M42" s="35" t="str">
        <f>M21&amp;", "&amp;M22&amp;", "&amp;M23&amp;", "&amp;M24&amp;", "&amp;M25&amp;", "&amp;M26&amp;", "&amp;M27&amp;", "&amp;M28&amp;", "&amp;M29&amp;", "&amp;M30&amp;", "&amp;M31&amp;", "&amp;M32&amp;", "&amp;M33&amp;", "&amp;M34&amp;", "&amp;M35&amp;", "&amp;M36&amp;", "&amp;M37&amp;", "&amp;M38&amp;", "&amp;M39&amp;", "&amp;M40&amp;", "&amp;M41</f>
        <v>patid, spno, epikey, @admidate, @epistart, @epiend, @discharged, eorder, @epidur, epitype, admimeth, admisorc, disdest, dismeth, mainspef, tretspef, pconsult, intmanig, classpat, @firstreg, ethnos</v>
      </c>
      <c r="O42" s="41"/>
    </row>
    <row r="43" spans="1:15" x14ac:dyDescent="0.3">
      <c r="A43" s="2" t="s">
        <v>259</v>
      </c>
      <c r="B43" s="2">
        <v>1</v>
      </c>
      <c r="C43" s="2" t="s">
        <v>0</v>
      </c>
      <c r="D43" s="2" t="s">
        <v>376</v>
      </c>
      <c r="E43" s="4" t="s">
        <v>6</v>
      </c>
      <c r="F43" s="20" t="s">
        <v>486</v>
      </c>
      <c r="G43" s="33" t="s">
        <v>202</v>
      </c>
      <c r="I43" s="4" t="s">
        <v>365</v>
      </c>
      <c r="L43" s="35" t="str">
        <f>C43&amp;" "&amp;G43&amp;","</f>
        <v>patid BIGINT UNSIGNED,</v>
      </c>
      <c r="M43" s="35" t="str">
        <f>IF(OR(H43="Yes",G43="DATE"),"@"&amp;C43,C43)</f>
        <v>patid</v>
      </c>
      <c r="N43" s="35" t="str">
        <f t="shared" si="3"/>
        <v/>
      </c>
      <c r="O43" s="41" t="str">
        <f t="shared" si="2"/>
        <v>CREATE INDEX x_hes_diagnosis_epi_patid ON cprd_data.hes_diagnosis_epi (patid);</v>
      </c>
    </row>
    <row r="44" spans="1:15" x14ac:dyDescent="0.3">
      <c r="A44" s="2" t="s">
        <v>259</v>
      </c>
      <c r="B44" s="2">
        <v>2</v>
      </c>
      <c r="C44" s="2" t="s">
        <v>213</v>
      </c>
      <c r="D44" s="2" t="s">
        <v>260</v>
      </c>
      <c r="E44" s="4" t="s">
        <v>6</v>
      </c>
      <c r="F44" s="20" t="s">
        <v>486</v>
      </c>
      <c r="G44" s="33" t="s">
        <v>202</v>
      </c>
      <c r="L44" s="35" t="str">
        <f t="shared" ref="L44:L50" si="12">C44&amp;" "&amp;G44&amp;","</f>
        <v>spno BIGINT UNSIGNED,</v>
      </c>
      <c r="M44" s="35" t="str">
        <f t="shared" ref="M44:M50" si="13">IF(OR(H44="Yes",G44="DATE"),"@"&amp;C44,C44)</f>
        <v>spno</v>
      </c>
      <c r="N44" s="35" t="str">
        <f t="shared" si="3"/>
        <v/>
      </c>
      <c r="O44" s="41" t="str">
        <f t="shared" si="2"/>
        <v>CREATE INDEX x_hes_diagnosis_epi_spno ON cprd_data.hes_diagnosis_epi (spno);</v>
      </c>
    </row>
    <row r="45" spans="1:15" x14ac:dyDescent="0.3">
      <c r="A45" s="2" t="s">
        <v>259</v>
      </c>
      <c r="B45" s="2">
        <v>3</v>
      </c>
      <c r="C45" s="2" t="s">
        <v>234</v>
      </c>
      <c r="D45" s="2" t="s">
        <v>377</v>
      </c>
      <c r="E45" s="4" t="s">
        <v>6</v>
      </c>
      <c r="F45" s="20" t="s">
        <v>486</v>
      </c>
      <c r="G45" s="33" t="s">
        <v>202</v>
      </c>
      <c r="I45" s="4" t="s">
        <v>365</v>
      </c>
      <c r="L45" s="35" t="str">
        <f t="shared" si="12"/>
        <v>epikey BIGINT UNSIGNED,</v>
      </c>
      <c r="M45" s="35" t="str">
        <f t="shared" si="13"/>
        <v>epikey</v>
      </c>
      <c r="N45" s="35" t="str">
        <f t="shared" si="3"/>
        <v/>
      </c>
      <c r="O45" s="41" t="str">
        <f t="shared" si="2"/>
        <v>CREATE INDEX x_hes_diagnosis_epi_epikey ON cprd_data.hes_diagnosis_epi (epikey);</v>
      </c>
    </row>
    <row r="46" spans="1:15" x14ac:dyDescent="0.3">
      <c r="A46" s="2" t="s">
        <v>259</v>
      </c>
      <c r="B46" s="2">
        <v>4</v>
      </c>
      <c r="C46" s="2" t="s">
        <v>235</v>
      </c>
      <c r="D46" s="2" t="s">
        <v>261</v>
      </c>
      <c r="E46" s="4" t="s">
        <v>14</v>
      </c>
      <c r="F46" s="4" t="s">
        <v>15</v>
      </c>
      <c r="G46" s="27" t="s">
        <v>14</v>
      </c>
      <c r="H46" s="4" t="s">
        <v>362</v>
      </c>
      <c r="L46" s="35" t="str">
        <f t="shared" si="12"/>
        <v>epistart DATE,</v>
      </c>
      <c r="M46" s="35" t="str">
        <f t="shared" si="13"/>
        <v>@epistart</v>
      </c>
      <c r="N46" s="35" t="str">
        <f t="shared" si="3"/>
        <v>epistart = STR_TO_DATE(NULLIF(@epistart,''),'%d/%m/%Y')</v>
      </c>
      <c r="O46" s="41" t="str">
        <f t="shared" si="2"/>
        <v>CREATE INDEX x_hes_diagnosis_epi_epistart ON cprd_data.hes_diagnosis_epi (epistart);</v>
      </c>
    </row>
    <row r="47" spans="1:15" x14ac:dyDescent="0.3">
      <c r="A47" s="2" t="s">
        <v>259</v>
      </c>
      <c r="B47" s="2">
        <v>5</v>
      </c>
      <c r="C47" s="2" t="s">
        <v>237</v>
      </c>
      <c r="D47" s="2" t="s">
        <v>238</v>
      </c>
      <c r="E47" s="4" t="s">
        <v>14</v>
      </c>
      <c r="F47" s="4" t="s">
        <v>15</v>
      </c>
      <c r="G47" s="27" t="s">
        <v>14</v>
      </c>
      <c r="H47" s="20" t="s">
        <v>362</v>
      </c>
      <c r="L47" s="35" t="str">
        <f t="shared" si="12"/>
        <v>epiend DATE,</v>
      </c>
      <c r="M47" s="35" t="str">
        <f t="shared" si="13"/>
        <v>@epiend</v>
      </c>
      <c r="N47" s="35" t="str">
        <f t="shared" si="3"/>
        <v>epiend = STR_TO_DATE(NULLIF(@epiend,''),'%d/%m/%Y')</v>
      </c>
      <c r="O47" s="41" t="str">
        <f t="shared" si="2"/>
        <v>CREATE INDEX x_hes_diagnosis_epi_epiend ON cprd_data.hes_diagnosis_epi (epiend);</v>
      </c>
    </row>
    <row r="48" spans="1:15" x14ac:dyDescent="0.3">
      <c r="A48" s="2" t="s">
        <v>259</v>
      </c>
      <c r="B48" s="2">
        <v>6</v>
      </c>
      <c r="C48" s="23" t="s">
        <v>262</v>
      </c>
      <c r="D48" s="23" t="s">
        <v>263</v>
      </c>
      <c r="E48" s="4" t="s">
        <v>361</v>
      </c>
      <c r="F48" s="4">
        <v>5</v>
      </c>
      <c r="G48" s="27" t="s">
        <v>519</v>
      </c>
      <c r="H48" s="20"/>
      <c r="L48" s="35" t="str">
        <f t="shared" si="12"/>
        <v>ICD CHAR(5),</v>
      </c>
      <c r="M48" s="35" t="str">
        <f>IF(OR(H48="Yes",G48="DATE"),"@"&amp;C48,C48)</f>
        <v>ICD</v>
      </c>
      <c r="N48" s="35" t="str">
        <f t="shared" si="3"/>
        <v/>
      </c>
      <c r="O48" s="41" t="str">
        <f t="shared" si="2"/>
        <v>CREATE INDEX x_hes_diagnosis_epi_ICD ON cprd_data.hes_diagnosis_epi (ICD);</v>
      </c>
    </row>
    <row r="49" spans="1:15" x14ac:dyDescent="0.3">
      <c r="A49" s="2" t="s">
        <v>259</v>
      </c>
      <c r="B49" s="2">
        <v>7</v>
      </c>
      <c r="C49" s="23" t="s">
        <v>264</v>
      </c>
      <c r="D49" s="23" t="s">
        <v>495</v>
      </c>
      <c r="E49" s="4" t="s">
        <v>361</v>
      </c>
      <c r="F49" s="4">
        <v>2</v>
      </c>
      <c r="G49" s="27" t="s">
        <v>515</v>
      </c>
      <c r="H49" s="4" t="s">
        <v>362</v>
      </c>
      <c r="L49" s="35" t="str">
        <f>C49&amp;" "&amp;G49&amp;","</f>
        <v>ICDx CHAR(2),</v>
      </c>
      <c r="M49" s="35" t="str">
        <f t="shared" si="13"/>
        <v>@ICDx</v>
      </c>
      <c r="N49" s="35" t="str">
        <f t="shared" si="3"/>
        <v>ICDx = NULLIF(@ICDx,'')</v>
      </c>
      <c r="O49" s="41" t="str">
        <f t="shared" si="2"/>
        <v>CREATE INDEX x_hes_diagnosis_epi_ICDx ON cprd_data.hes_diagnosis_epi (ICDx);</v>
      </c>
    </row>
    <row r="50" spans="1:15" s="19" customFormat="1" x14ac:dyDescent="0.3">
      <c r="A50" s="24" t="s">
        <v>259</v>
      </c>
      <c r="B50" s="24">
        <v>8</v>
      </c>
      <c r="C50" s="24" t="s">
        <v>265</v>
      </c>
      <c r="D50" s="24" t="s">
        <v>379</v>
      </c>
      <c r="E50" s="19" t="s">
        <v>6</v>
      </c>
      <c r="F50" s="19">
        <v>2</v>
      </c>
      <c r="G50" s="30" t="s">
        <v>205</v>
      </c>
      <c r="I50" s="19" t="s">
        <v>365</v>
      </c>
      <c r="J50" s="30"/>
      <c r="L50" s="35" t="str">
        <f t="shared" si="12"/>
        <v>d_order TINYINT,</v>
      </c>
      <c r="M50" s="35" t="str">
        <f t="shared" si="13"/>
        <v>d_order</v>
      </c>
      <c r="N50" s="35" t="str">
        <f t="shared" si="3"/>
        <v/>
      </c>
      <c r="O50" s="41" t="str">
        <f t="shared" si="2"/>
        <v>CREATE INDEX x_hes_diagnosis_epi_d_order ON cprd_data.hes_diagnosis_epi (d_order);</v>
      </c>
    </row>
    <row r="51" spans="1:15" s="6" customFormat="1" x14ac:dyDescent="0.3">
      <c r="A51" s="5"/>
      <c r="B51" s="5"/>
      <c r="C51" s="5"/>
      <c r="D51" s="5"/>
      <c r="G51" s="29"/>
      <c r="J51" s="29"/>
      <c r="M51" s="35" t="str">
        <f>M43&amp;", "&amp;M44&amp;", "&amp;M45&amp;", "&amp;M46&amp;", "&amp;M47&amp;", "&amp;M48&amp;", "&amp;M49&amp;", "&amp;M50</f>
        <v>patid, spno, epikey, @epistart, @epiend, ICD, @ICDx, d_order</v>
      </c>
      <c r="O51" s="41"/>
    </row>
    <row r="52" spans="1:15" x14ac:dyDescent="0.3">
      <c r="A52" s="2" t="s">
        <v>266</v>
      </c>
      <c r="B52" s="2">
        <v>1</v>
      </c>
      <c r="C52" s="2" t="s">
        <v>0</v>
      </c>
      <c r="D52" s="2" t="s">
        <v>380</v>
      </c>
      <c r="E52" s="4" t="s">
        <v>6</v>
      </c>
      <c r="F52" s="20" t="s">
        <v>486</v>
      </c>
      <c r="G52" s="33" t="s">
        <v>202</v>
      </c>
      <c r="I52" s="4" t="s">
        <v>366</v>
      </c>
      <c r="L52" s="35" t="str">
        <f>C52&amp;" "&amp;G52&amp;","</f>
        <v>patid BIGINT UNSIGNED,</v>
      </c>
      <c r="M52" s="35" t="str">
        <f>IF(OR(H52="Yes",G52="DATE"),"@"&amp;C52,C52)</f>
        <v>patid</v>
      </c>
      <c r="N52" s="35" t="str">
        <f t="shared" ref="N52:N118" si="14">IF(AND(H52="Yes",G52&lt;&gt;"DATE"),C52&amp;" = NULLIF(@"&amp;C52&amp;",'')",IF(AND(H52="Yes",G52="DATE"),C52&amp;" = STR_TO_DATE(NULLIF(@"&amp;C52&amp;",''),'%d/%m/%Y')",IF(AND(H52="",G52="DATE"),C52&amp;" = STR_TO_DATE(@"&amp;C52&amp;",'%d/%m/%Y')","")))</f>
        <v/>
      </c>
      <c r="O52" s="41" t="str">
        <f t="shared" si="2"/>
        <v>CREATE INDEX x_hes_diagnosis_hosp_patid ON cprd_data.hes_diagnosis_hosp (patid);</v>
      </c>
    </row>
    <row r="53" spans="1:15" x14ac:dyDescent="0.3">
      <c r="A53" s="2" t="s">
        <v>266</v>
      </c>
      <c r="B53" s="2">
        <v>2</v>
      </c>
      <c r="C53" s="2" t="s">
        <v>213</v>
      </c>
      <c r="D53" s="2" t="s">
        <v>381</v>
      </c>
      <c r="E53" s="4" t="s">
        <v>6</v>
      </c>
      <c r="F53" s="20" t="s">
        <v>486</v>
      </c>
      <c r="G53" s="33" t="s">
        <v>202</v>
      </c>
      <c r="I53" s="4" t="s">
        <v>366</v>
      </c>
      <c r="L53" s="35" t="str">
        <f t="shared" ref="L53:L57" si="15">C53&amp;" "&amp;G53&amp;","</f>
        <v>spno BIGINT UNSIGNED,</v>
      </c>
      <c r="M53" s="35" t="str">
        <f t="shared" ref="M53:M56" si="16">IF(OR(H53="Yes",G53="DATE"),"@"&amp;C53,C53)</f>
        <v>spno</v>
      </c>
      <c r="N53" s="35" t="str">
        <f t="shared" si="14"/>
        <v/>
      </c>
      <c r="O53" s="41" t="str">
        <f t="shared" si="2"/>
        <v>CREATE INDEX x_hes_diagnosis_hosp_spno ON cprd_data.hes_diagnosis_hosp (spno);</v>
      </c>
    </row>
    <row r="54" spans="1:15" x14ac:dyDescent="0.3">
      <c r="A54" s="2" t="s">
        <v>266</v>
      </c>
      <c r="B54" s="2">
        <v>3</v>
      </c>
      <c r="C54" s="2" t="s">
        <v>215</v>
      </c>
      <c r="D54" s="2" t="s">
        <v>216</v>
      </c>
      <c r="E54" s="4" t="s">
        <v>14</v>
      </c>
      <c r="F54" s="4" t="s">
        <v>15</v>
      </c>
      <c r="G54" s="27" t="s">
        <v>14</v>
      </c>
      <c r="H54" s="22" t="s">
        <v>362</v>
      </c>
      <c r="L54" s="35" t="str">
        <f t="shared" si="15"/>
        <v>admidate DATE,</v>
      </c>
      <c r="M54" s="35" t="str">
        <f t="shared" si="16"/>
        <v>@admidate</v>
      </c>
      <c r="N54" s="35" t="str">
        <f t="shared" si="14"/>
        <v>admidate = STR_TO_DATE(NULLIF(@admidate,''),'%d/%m/%Y')</v>
      </c>
      <c r="O54" s="41" t="str">
        <f t="shared" si="2"/>
        <v>CREATE INDEX x_hes_diagnosis_hosp_admidate ON cprd_data.hes_diagnosis_hosp (admidate);</v>
      </c>
    </row>
    <row r="55" spans="1:15" x14ac:dyDescent="0.3">
      <c r="A55" s="2" t="s">
        <v>266</v>
      </c>
      <c r="B55" s="2">
        <v>4</v>
      </c>
      <c r="C55" s="2" t="s">
        <v>217</v>
      </c>
      <c r="D55" s="2" t="s">
        <v>218</v>
      </c>
      <c r="E55" s="4" t="s">
        <v>14</v>
      </c>
      <c r="F55" s="4" t="s">
        <v>15</v>
      </c>
      <c r="G55" s="27" t="s">
        <v>14</v>
      </c>
      <c r="H55" s="22" t="s">
        <v>362</v>
      </c>
      <c r="L55" s="35" t="str">
        <f t="shared" si="15"/>
        <v>discharged DATE,</v>
      </c>
      <c r="M55" s="35" t="str">
        <f t="shared" si="16"/>
        <v>@discharged</v>
      </c>
      <c r="N55" s="35" t="str">
        <f t="shared" si="14"/>
        <v>discharged = STR_TO_DATE(NULLIF(@discharged,''),'%d/%m/%Y')</v>
      </c>
      <c r="O55" s="41" t="str">
        <f t="shared" si="2"/>
        <v>CREATE INDEX x_hes_diagnosis_hosp_discharged ON cprd_data.hes_diagnosis_hosp (discharged);</v>
      </c>
    </row>
    <row r="56" spans="1:15" x14ac:dyDescent="0.3">
      <c r="A56" s="2" t="s">
        <v>266</v>
      </c>
      <c r="B56" s="2">
        <v>5</v>
      </c>
      <c r="C56" s="23" t="s">
        <v>262</v>
      </c>
      <c r="D56" s="23" t="s">
        <v>382</v>
      </c>
      <c r="E56" s="4" t="s">
        <v>361</v>
      </c>
      <c r="F56" s="4">
        <v>5</v>
      </c>
      <c r="G56" s="36" t="s">
        <v>519</v>
      </c>
      <c r="I56" s="4" t="s">
        <v>366</v>
      </c>
      <c r="L56" s="35" t="str">
        <f t="shared" si="15"/>
        <v>ICD CHAR(5),</v>
      </c>
      <c r="M56" s="35" t="str">
        <f t="shared" si="16"/>
        <v>ICD</v>
      </c>
      <c r="N56" s="35" t="str">
        <f t="shared" si="14"/>
        <v/>
      </c>
      <c r="O56" s="41" t="str">
        <f t="shared" si="2"/>
        <v>CREATE INDEX x_hes_diagnosis_hosp_ICD ON cprd_data.hes_diagnosis_hosp (ICD);</v>
      </c>
    </row>
    <row r="57" spans="1:15" ht="13.8" customHeight="1" x14ac:dyDescent="0.3">
      <c r="A57" s="2" t="s">
        <v>266</v>
      </c>
      <c r="B57" s="2">
        <v>6</v>
      </c>
      <c r="C57" s="23" t="s">
        <v>264</v>
      </c>
      <c r="D57" s="23" t="s">
        <v>378</v>
      </c>
      <c r="E57" s="4" t="s">
        <v>361</v>
      </c>
      <c r="F57" s="4">
        <v>2</v>
      </c>
      <c r="G57" s="36" t="s">
        <v>515</v>
      </c>
      <c r="H57" s="22" t="s">
        <v>362</v>
      </c>
      <c r="I57" s="37" t="s">
        <v>554</v>
      </c>
      <c r="L57" s="35" t="str">
        <f t="shared" si="15"/>
        <v>ICDx CHAR(2),</v>
      </c>
      <c r="M57" s="35" t="str">
        <f>IF(OR(H57="Yes",G57="DATE"),"@"&amp;C57,C57)</f>
        <v>@ICDx</v>
      </c>
      <c r="N57" s="35" t="str">
        <f t="shared" si="14"/>
        <v>ICDx = NULLIF(@ICDx,'')</v>
      </c>
      <c r="O57" s="41" t="str">
        <f t="shared" si="2"/>
        <v>CREATE INDEX x_hes_diagnosis_hosp_ICDx ON cprd_data.hes_diagnosis_hosp (ICDx);</v>
      </c>
    </row>
    <row r="58" spans="1:15" s="38" customFormat="1" x14ac:dyDescent="0.3">
      <c r="A58" s="40" t="s">
        <v>266</v>
      </c>
      <c r="B58" s="38">
        <v>7</v>
      </c>
      <c r="C58" s="38" t="s">
        <v>511</v>
      </c>
      <c r="D58" s="38" t="s">
        <v>555</v>
      </c>
      <c r="I58" s="38" t="s">
        <v>512</v>
      </c>
      <c r="O58" s="41"/>
    </row>
    <row r="59" spans="1:15" s="6" customFormat="1" x14ac:dyDescent="0.3">
      <c r="A59" s="5"/>
      <c r="B59" s="5"/>
      <c r="C59" s="5"/>
      <c r="D59" s="5"/>
      <c r="G59" s="29"/>
      <c r="J59" s="29"/>
      <c r="L59" s="35"/>
      <c r="M59" s="35" t="str">
        <f>M52&amp;", "&amp;M53&amp;", "&amp;M54&amp;", "&amp;M55&amp;", "&amp;M56&amp;", "&amp;M57</f>
        <v>patid, spno, @admidate, @discharged, ICD, @ICDx</v>
      </c>
      <c r="N59" s="35" t="str">
        <f t="shared" si="14"/>
        <v/>
      </c>
      <c r="O59" s="41"/>
    </row>
    <row r="60" spans="1:15" x14ac:dyDescent="0.3">
      <c r="A60" s="2" t="s">
        <v>267</v>
      </c>
      <c r="B60" s="2">
        <v>1</v>
      </c>
      <c r="C60" s="2" t="s">
        <v>0</v>
      </c>
      <c r="D60" s="2" t="s">
        <v>383</v>
      </c>
      <c r="E60" s="4" t="s">
        <v>6</v>
      </c>
      <c r="F60" s="20" t="s">
        <v>486</v>
      </c>
      <c r="G60" s="33" t="s">
        <v>202</v>
      </c>
      <c r="I60" s="4" t="s">
        <v>367</v>
      </c>
      <c r="L60" s="35" t="str">
        <f>C60&amp;" "&amp;G60&amp;","</f>
        <v>patid BIGINT UNSIGNED,</v>
      </c>
      <c r="M60" s="35" t="str">
        <f>IF(OR(H60="Yes",G60="DATE"),"@"&amp;C60,C60)</f>
        <v>patid</v>
      </c>
      <c r="N60" s="35" t="str">
        <f t="shared" si="14"/>
        <v/>
      </c>
      <c r="O60" s="41" t="str">
        <f t="shared" ref="O60:O65" si="17">"CREATE INDEX x_"&amp;A60&amp;"_"&amp;C60&amp;" ON cprd_data."&amp;A60&amp;" ("&amp;C60&amp;");"</f>
        <v>CREATE INDEX x_hes_primary_diag_hosp_patid ON cprd_data.hes_primary_diag_hosp (patid);</v>
      </c>
    </row>
    <row r="61" spans="1:15" x14ac:dyDescent="0.3">
      <c r="A61" s="2" t="s">
        <v>267</v>
      </c>
      <c r="B61" s="2">
        <v>2</v>
      </c>
      <c r="C61" s="2" t="s">
        <v>213</v>
      </c>
      <c r="D61" s="2" t="s">
        <v>384</v>
      </c>
      <c r="E61" s="4" t="s">
        <v>6</v>
      </c>
      <c r="F61" s="20" t="s">
        <v>486</v>
      </c>
      <c r="G61" s="33" t="s">
        <v>202</v>
      </c>
      <c r="I61" s="4" t="s">
        <v>367</v>
      </c>
      <c r="L61" s="35" t="str">
        <f t="shared" ref="L61:L77" si="18">C61&amp;" "&amp;G61&amp;","</f>
        <v>spno BIGINT UNSIGNED,</v>
      </c>
      <c r="M61" s="35" t="str">
        <f t="shared" ref="M61:M64" si="19">IF(OR(H61="Yes",G61="DATE"),"@"&amp;C61,C61)</f>
        <v>spno</v>
      </c>
      <c r="N61" s="35" t="str">
        <f t="shared" si="14"/>
        <v/>
      </c>
      <c r="O61" s="41" t="str">
        <f t="shared" si="17"/>
        <v>CREATE INDEX x_hes_primary_diag_hosp_spno ON cprd_data.hes_primary_diag_hosp (spno);</v>
      </c>
    </row>
    <row r="62" spans="1:15" x14ac:dyDescent="0.3">
      <c r="A62" s="2" t="s">
        <v>267</v>
      </c>
      <c r="B62" s="2">
        <v>3</v>
      </c>
      <c r="C62" s="2" t="s">
        <v>215</v>
      </c>
      <c r="D62" s="2" t="s">
        <v>216</v>
      </c>
      <c r="E62" s="4" t="s">
        <v>14</v>
      </c>
      <c r="F62" s="4" t="s">
        <v>15</v>
      </c>
      <c r="G62" s="27" t="s">
        <v>14</v>
      </c>
      <c r="H62" s="4" t="s">
        <v>362</v>
      </c>
      <c r="L62" s="35" t="str">
        <f t="shared" si="18"/>
        <v>admidate DATE,</v>
      </c>
      <c r="M62" s="35" t="str">
        <f t="shared" si="19"/>
        <v>@admidate</v>
      </c>
      <c r="N62" s="35" t="str">
        <f t="shared" si="14"/>
        <v>admidate = STR_TO_DATE(NULLIF(@admidate,''),'%d/%m/%Y')</v>
      </c>
      <c r="O62" s="41" t="str">
        <f t="shared" si="17"/>
        <v>CREATE INDEX x_hes_primary_diag_hosp_admidate ON cprd_data.hes_primary_diag_hosp (admidate);</v>
      </c>
    </row>
    <row r="63" spans="1:15" x14ac:dyDescent="0.3">
      <c r="A63" s="2" t="s">
        <v>267</v>
      </c>
      <c r="B63" s="2">
        <v>4</v>
      </c>
      <c r="C63" s="2" t="s">
        <v>217</v>
      </c>
      <c r="D63" s="2" t="s">
        <v>218</v>
      </c>
      <c r="E63" s="4" t="s">
        <v>14</v>
      </c>
      <c r="F63" s="4" t="s">
        <v>15</v>
      </c>
      <c r="G63" s="27" t="s">
        <v>14</v>
      </c>
      <c r="H63" s="4" t="s">
        <v>362</v>
      </c>
      <c r="L63" s="35" t="str">
        <f t="shared" si="18"/>
        <v>discharged DATE,</v>
      </c>
      <c r="M63" s="35" t="str">
        <f t="shared" si="19"/>
        <v>@discharged</v>
      </c>
      <c r="N63" s="35" t="str">
        <f t="shared" si="14"/>
        <v>discharged = STR_TO_DATE(NULLIF(@discharged,''),'%d/%m/%Y')</v>
      </c>
      <c r="O63" s="41" t="str">
        <f t="shared" si="17"/>
        <v>CREATE INDEX x_hes_primary_diag_hosp_discharged ON cprd_data.hes_primary_diag_hosp (discharged);</v>
      </c>
    </row>
    <row r="64" spans="1:15" x14ac:dyDescent="0.3">
      <c r="A64" s="2" t="s">
        <v>267</v>
      </c>
      <c r="B64" s="2">
        <v>5</v>
      </c>
      <c r="C64" s="23" t="s">
        <v>268</v>
      </c>
      <c r="D64" s="23" t="s">
        <v>385</v>
      </c>
      <c r="E64" s="4" t="s">
        <v>361</v>
      </c>
      <c r="F64" s="4">
        <v>5</v>
      </c>
      <c r="G64" s="36" t="s">
        <v>519</v>
      </c>
      <c r="I64" s="4" t="s">
        <v>367</v>
      </c>
      <c r="L64" s="35" t="str">
        <f t="shared" si="18"/>
        <v>ICD_PRIMARY CHAR(5),</v>
      </c>
      <c r="M64" s="35" t="str">
        <f t="shared" si="19"/>
        <v>ICD_PRIMARY</v>
      </c>
      <c r="N64" s="35" t="str">
        <f t="shared" si="14"/>
        <v/>
      </c>
      <c r="O64" s="41" t="str">
        <f t="shared" si="17"/>
        <v>CREATE INDEX x_hes_primary_diag_hosp_ICD_PRIMARY ON cprd_data.hes_primary_diag_hosp (ICD_PRIMARY);</v>
      </c>
    </row>
    <row r="65" spans="1:15" x14ac:dyDescent="0.3">
      <c r="A65" s="2" t="s">
        <v>267</v>
      </c>
      <c r="B65" s="2">
        <v>6</v>
      </c>
      <c r="C65" s="23" t="s">
        <v>264</v>
      </c>
      <c r="D65" s="23" t="s">
        <v>378</v>
      </c>
      <c r="E65" s="4" t="s">
        <v>361</v>
      </c>
      <c r="F65" s="4">
        <v>2</v>
      </c>
      <c r="G65" s="36" t="s">
        <v>515</v>
      </c>
      <c r="H65" s="4" t="s">
        <v>362</v>
      </c>
      <c r="I65" s="37" t="s">
        <v>553</v>
      </c>
      <c r="L65" s="35" t="str">
        <f t="shared" si="18"/>
        <v>ICDx CHAR(2),</v>
      </c>
      <c r="M65" s="35" t="str">
        <f>IF(OR(H65="Yes",G65="DATE"),"@"&amp;C65,C65)</f>
        <v>@ICDx</v>
      </c>
      <c r="N65" s="35" t="str">
        <f t="shared" si="14"/>
        <v>ICDx = NULLIF(@ICDx,'')</v>
      </c>
      <c r="O65" s="41" t="str">
        <f t="shared" si="17"/>
        <v>CREATE INDEX x_hes_primary_diag_hosp_ICDx ON cprd_data.hes_primary_diag_hosp (ICDx);</v>
      </c>
    </row>
    <row r="66" spans="1:15" s="38" customFormat="1" x14ac:dyDescent="0.3">
      <c r="A66" s="40" t="s">
        <v>267</v>
      </c>
      <c r="B66" s="40">
        <v>7</v>
      </c>
      <c r="C66" s="38" t="s">
        <v>511</v>
      </c>
      <c r="D66" s="38" t="s">
        <v>555</v>
      </c>
      <c r="I66" s="38" t="s">
        <v>512</v>
      </c>
      <c r="O66" s="41"/>
    </row>
    <row r="67" spans="1:15" s="6" customFormat="1" x14ac:dyDescent="0.3">
      <c r="A67" s="5"/>
      <c r="B67" s="5"/>
      <c r="C67" s="5"/>
      <c r="D67" s="5"/>
      <c r="G67" s="29"/>
      <c r="J67" s="29"/>
      <c r="L67" s="35"/>
      <c r="M67" s="35" t="str">
        <f>M60&amp;", "&amp;M61&amp;", "&amp;M62&amp;", "&amp;M63&amp;", "&amp;M64&amp;", "&amp;M65</f>
        <v>patid, spno, @admidate, @discharged, ICD_PRIMARY, @ICDx</v>
      </c>
      <c r="O67" s="41"/>
    </row>
    <row r="68" spans="1:15" x14ac:dyDescent="0.3">
      <c r="A68" s="2" t="s">
        <v>269</v>
      </c>
      <c r="B68" s="2">
        <v>1</v>
      </c>
      <c r="C68" s="2" t="s">
        <v>0</v>
      </c>
      <c r="D68" s="2" t="s">
        <v>386</v>
      </c>
      <c r="E68" s="4" t="s">
        <v>6</v>
      </c>
      <c r="F68" s="20" t="s">
        <v>486</v>
      </c>
      <c r="G68" s="33" t="s">
        <v>202</v>
      </c>
      <c r="I68" s="4" t="s">
        <v>389</v>
      </c>
      <c r="L68" s="35" t="str">
        <f>C68&amp;" "&amp;G68&amp;","</f>
        <v>patid BIGINT UNSIGNED,</v>
      </c>
      <c r="M68" s="35" t="str">
        <f>IF(OR(H68="Yes",G68="DATE"),"@"&amp;C68,C68)</f>
        <v>patid</v>
      </c>
      <c r="N68" s="35" t="str">
        <f t="shared" si="14"/>
        <v/>
      </c>
      <c r="O68" s="41" t="str">
        <f t="shared" ref="O68:O99" si="20">"CREATE INDEX x_"&amp;A68&amp;"_"&amp;C68&amp;" ON cprd_data."&amp;A68&amp;" ("&amp;C68&amp;");"</f>
        <v>CREATE INDEX x_hes_procedures_epi_patid ON cprd_data.hes_procedures_epi (patid);</v>
      </c>
    </row>
    <row r="69" spans="1:15" x14ac:dyDescent="0.3">
      <c r="A69" s="2" t="s">
        <v>269</v>
      </c>
      <c r="B69" s="2">
        <v>2</v>
      </c>
      <c r="C69" s="2" t="s">
        <v>213</v>
      </c>
      <c r="D69" s="2" t="s">
        <v>214</v>
      </c>
      <c r="E69" s="4" t="s">
        <v>6</v>
      </c>
      <c r="F69" s="20" t="s">
        <v>486</v>
      </c>
      <c r="G69" s="33" t="s">
        <v>202</v>
      </c>
      <c r="L69" s="35" t="str">
        <f t="shared" si="18"/>
        <v>spno BIGINT UNSIGNED,</v>
      </c>
      <c r="M69" s="35" t="str">
        <f t="shared" ref="M69:M77" si="21">IF(OR(H69="Yes",G69="DATE"),"@"&amp;C69,C69)</f>
        <v>spno</v>
      </c>
      <c r="N69" s="35" t="str">
        <f t="shared" si="14"/>
        <v/>
      </c>
      <c r="O69" s="41" t="str">
        <f t="shared" si="20"/>
        <v>CREATE INDEX x_hes_procedures_epi_spno ON cprd_data.hes_procedures_epi (spno);</v>
      </c>
    </row>
    <row r="70" spans="1:15" x14ac:dyDescent="0.3">
      <c r="A70" s="2" t="s">
        <v>269</v>
      </c>
      <c r="B70" s="2">
        <v>3</v>
      </c>
      <c r="C70" s="2" t="s">
        <v>234</v>
      </c>
      <c r="D70" s="2" t="s">
        <v>387</v>
      </c>
      <c r="E70" s="4" t="s">
        <v>6</v>
      </c>
      <c r="F70" s="20" t="s">
        <v>486</v>
      </c>
      <c r="G70" s="33" t="s">
        <v>202</v>
      </c>
      <c r="I70" s="4" t="s">
        <v>389</v>
      </c>
      <c r="L70" s="35" t="str">
        <f t="shared" si="18"/>
        <v>epikey BIGINT UNSIGNED,</v>
      </c>
      <c r="M70" s="35" t="str">
        <f t="shared" si="21"/>
        <v>epikey</v>
      </c>
      <c r="N70" s="35" t="str">
        <f t="shared" si="14"/>
        <v/>
      </c>
      <c r="O70" s="41" t="str">
        <f t="shared" si="20"/>
        <v>CREATE INDEX x_hes_procedures_epi_epikey ON cprd_data.hes_procedures_epi (epikey);</v>
      </c>
    </row>
    <row r="71" spans="1:15" x14ac:dyDescent="0.3">
      <c r="A71" s="2" t="s">
        <v>269</v>
      </c>
      <c r="B71" s="2">
        <v>4</v>
      </c>
      <c r="C71" s="2" t="s">
        <v>215</v>
      </c>
      <c r="D71" s="2" t="s">
        <v>216</v>
      </c>
      <c r="E71" s="4" t="s">
        <v>14</v>
      </c>
      <c r="F71" s="4" t="s">
        <v>15</v>
      </c>
      <c r="G71" s="27" t="s">
        <v>14</v>
      </c>
      <c r="H71" s="22" t="s">
        <v>362</v>
      </c>
      <c r="L71" s="35" t="str">
        <f t="shared" si="18"/>
        <v>admidate DATE,</v>
      </c>
      <c r="M71" s="35" t="str">
        <f t="shared" si="21"/>
        <v>@admidate</v>
      </c>
      <c r="N71" s="35" t="str">
        <f t="shared" si="14"/>
        <v>admidate = STR_TO_DATE(NULLIF(@admidate,''),'%d/%m/%Y')</v>
      </c>
      <c r="O71" s="41" t="str">
        <f t="shared" si="20"/>
        <v>CREATE INDEX x_hes_procedures_epi_admidate ON cprd_data.hes_procedures_epi (admidate);</v>
      </c>
    </row>
    <row r="72" spans="1:15" x14ac:dyDescent="0.3">
      <c r="A72" s="2" t="s">
        <v>269</v>
      </c>
      <c r="B72" s="2">
        <v>5</v>
      </c>
      <c r="C72" s="2" t="s">
        <v>235</v>
      </c>
      <c r="D72" s="2" t="s">
        <v>261</v>
      </c>
      <c r="E72" s="4" t="s">
        <v>14</v>
      </c>
      <c r="F72" s="4" t="s">
        <v>15</v>
      </c>
      <c r="G72" s="27" t="s">
        <v>14</v>
      </c>
      <c r="H72" s="22" t="s">
        <v>362</v>
      </c>
      <c r="L72" s="35" t="str">
        <f t="shared" si="18"/>
        <v>epistart DATE,</v>
      </c>
      <c r="M72" s="35" t="str">
        <f t="shared" si="21"/>
        <v>@epistart</v>
      </c>
      <c r="N72" s="35" t="str">
        <f t="shared" si="14"/>
        <v>epistart = STR_TO_DATE(NULLIF(@epistart,''),'%d/%m/%Y')</v>
      </c>
      <c r="O72" s="41" t="str">
        <f t="shared" si="20"/>
        <v>CREATE INDEX x_hes_procedures_epi_epistart ON cprd_data.hes_procedures_epi (epistart);</v>
      </c>
    </row>
    <row r="73" spans="1:15" x14ac:dyDescent="0.3">
      <c r="A73" s="2" t="s">
        <v>269</v>
      </c>
      <c r="B73" s="2">
        <v>6</v>
      </c>
      <c r="C73" s="2" t="s">
        <v>237</v>
      </c>
      <c r="D73" s="2" t="s">
        <v>238</v>
      </c>
      <c r="E73" s="4" t="s">
        <v>14</v>
      </c>
      <c r="F73" s="4" t="s">
        <v>15</v>
      </c>
      <c r="G73" s="27" t="s">
        <v>14</v>
      </c>
      <c r="H73" s="22" t="s">
        <v>362</v>
      </c>
      <c r="L73" s="35" t="str">
        <f t="shared" si="18"/>
        <v>epiend DATE,</v>
      </c>
      <c r="M73" s="35" t="str">
        <f t="shared" si="21"/>
        <v>@epiend</v>
      </c>
      <c r="N73" s="35" t="str">
        <f t="shared" si="14"/>
        <v>epiend = STR_TO_DATE(NULLIF(@epiend,''),'%d/%m/%Y')</v>
      </c>
      <c r="O73" s="41" t="str">
        <f t="shared" si="20"/>
        <v>CREATE INDEX x_hes_procedures_epi_epiend ON cprd_data.hes_procedures_epi (epiend);</v>
      </c>
    </row>
    <row r="74" spans="1:15" x14ac:dyDescent="0.3">
      <c r="A74" s="2" t="s">
        <v>269</v>
      </c>
      <c r="B74" s="2">
        <v>7</v>
      </c>
      <c r="C74" s="2" t="s">
        <v>217</v>
      </c>
      <c r="D74" s="2" t="s">
        <v>218</v>
      </c>
      <c r="E74" s="4" t="s">
        <v>14</v>
      </c>
      <c r="F74" s="4" t="s">
        <v>15</v>
      </c>
      <c r="G74" s="27" t="s">
        <v>14</v>
      </c>
      <c r="H74" s="22" t="s">
        <v>362</v>
      </c>
      <c r="L74" s="35" t="str">
        <f>C74&amp;" "&amp;G74&amp;","</f>
        <v>discharged DATE,</v>
      </c>
      <c r="M74" s="35" t="str">
        <f t="shared" si="21"/>
        <v>@discharged</v>
      </c>
      <c r="N74" s="35" t="str">
        <f t="shared" si="14"/>
        <v>discharged = STR_TO_DATE(NULLIF(@discharged,''),'%d/%m/%Y')</v>
      </c>
      <c r="O74" s="41" t="str">
        <f t="shared" si="20"/>
        <v>CREATE INDEX x_hes_procedures_epi_discharged ON cprd_data.hes_procedures_epi (discharged);</v>
      </c>
    </row>
    <row r="75" spans="1:15" ht="28.8" x14ac:dyDescent="0.3">
      <c r="A75" s="2" t="s">
        <v>269</v>
      </c>
      <c r="B75" s="2">
        <v>8</v>
      </c>
      <c r="C75" s="23" t="s">
        <v>270</v>
      </c>
      <c r="D75" s="23" t="s">
        <v>271</v>
      </c>
      <c r="E75" s="4" t="s">
        <v>361</v>
      </c>
      <c r="F75" s="4">
        <v>4</v>
      </c>
      <c r="G75" s="27" t="s">
        <v>505</v>
      </c>
      <c r="H75" s="4" t="s">
        <v>507</v>
      </c>
      <c r="L75" s="35" t="str">
        <f t="shared" si="18"/>
        <v>OPCS CHAR(4) - not case sensitive, 3 or 4 digits (A11 or A111), recode '&amp;' to missing,</v>
      </c>
      <c r="M75" s="35" t="str">
        <f t="shared" si="21"/>
        <v>OPCS</v>
      </c>
      <c r="N75" s="35" t="str">
        <f t="shared" si="14"/>
        <v/>
      </c>
      <c r="O75" s="41" t="str">
        <f t="shared" si="20"/>
        <v>CREATE INDEX x_hes_procedures_epi_OPCS ON cprd_data.hes_procedures_epi (OPCS);</v>
      </c>
    </row>
    <row r="76" spans="1:15" x14ac:dyDescent="0.3">
      <c r="A76" s="2" t="s">
        <v>269</v>
      </c>
      <c r="B76" s="2">
        <v>9</v>
      </c>
      <c r="C76" s="2" t="s">
        <v>272</v>
      </c>
      <c r="D76" s="2" t="s">
        <v>273</v>
      </c>
      <c r="E76" s="4" t="s">
        <v>14</v>
      </c>
      <c r="F76" s="4" t="s">
        <v>15</v>
      </c>
      <c r="G76" s="27" t="s">
        <v>14</v>
      </c>
      <c r="H76" s="22" t="s">
        <v>362</v>
      </c>
      <c r="L76" s="35" t="str">
        <f t="shared" si="18"/>
        <v>evdate DATE,</v>
      </c>
      <c r="M76" s="35" t="str">
        <f t="shared" si="21"/>
        <v>@evdate</v>
      </c>
      <c r="N76" s="35" t="str">
        <f t="shared" si="14"/>
        <v>evdate = STR_TO_DATE(NULLIF(@evdate,''),'%d/%m/%Y')</v>
      </c>
      <c r="O76" s="41" t="str">
        <f t="shared" si="20"/>
        <v>CREATE INDEX x_hes_procedures_epi_evdate ON cprd_data.hes_procedures_epi (evdate);</v>
      </c>
    </row>
    <row r="77" spans="1:15" s="21" customFormat="1" x14ac:dyDescent="0.3">
      <c r="A77" s="24" t="s">
        <v>269</v>
      </c>
      <c r="B77" s="24">
        <v>10</v>
      </c>
      <c r="C77" s="24" t="s">
        <v>274</v>
      </c>
      <c r="D77" s="24" t="s">
        <v>388</v>
      </c>
      <c r="E77" s="21" t="s">
        <v>6</v>
      </c>
      <c r="F77" s="21">
        <v>2</v>
      </c>
      <c r="G77" s="30" t="s">
        <v>205</v>
      </c>
      <c r="I77" s="21" t="s">
        <v>389</v>
      </c>
      <c r="J77" s="30"/>
      <c r="L77" s="35" t="str">
        <f t="shared" si="18"/>
        <v>p_order TINYINT,</v>
      </c>
      <c r="M77" s="35" t="str">
        <f t="shared" si="21"/>
        <v>p_order</v>
      </c>
      <c r="N77" s="35" t="str">
        <f t="shared" si="14"/>
        <v/>
      </c>
      <c r="O77" s="41" t="str">
        <f t="shared" si="20"/>
        <v>CREATE INDEX x_hes_procedures_epi_p_order ON cprd_data.hes_procedures_epi (p_order);</v>
      </c>
    </row>
    <row r="78" spans="1:15" s="6" customFormat="1" x14ac:dyDescent="0.3">
      <c r="A78" s="5"/>
      <c r="B78" s="5"/>
      <c r="C78" s="5"/>
      <c r="D78" s="5"/>
      <c r="G78" s="29"/>
      <c r="J78" s="29"/>
      <c r="M78" s="35" t="str">
        <f>M68&amp;", "&amp;M69&amp;", "&amp;M70&amp;", "&amp;M71&amp;", "&amp;M72&amp;", "&amp;M73&amp;", "&amp;M74&amp;", "&amp;M75&amp;", "&amp;M76&amp;", "&amp;M77</f>
        <v>patid, spno, epikey, @admidate, @epistart, @epiend, @discharged, OPCS, @evdate, p_order</v>
      </c>
      <c r="O78" s="41"/>
    </row>
    <row r="79" spans="1:15" x14ac:dyDescent="0.3">
      <c r="A79" s="2" t="s">
        <v>275</v>
      </c>
      <c r="B79" s="2">
        <v>1</v>
      </c>
      <c r="C79" s="2" t="s">
        <v>0</v>
      </c>
      <c r="D79" s="2" t="s">
        <v>374</v>
      </c>
      <c r="E79" s="4" t="s">
        <v>6</v>
      </c>
      <c r="F79" s="20" t="s">
        <v>486</v>
      </c>
      <c r="G79" s="33" t="s">
        <v>202</v>
      </c>
      <c r="I79" s="4" t="s">
        <v>364</v>
      </c>
      <c r="L79" s="35" t="s">
        <v>520</v>
      </c>
      <c r="M79" s="35" t="str">
        <f>IF(OR(H79="Yes",G79="DATE"),"@"&amp;C79,C79)</f>
        <v>patid</v>
      </c>
      <c r="N79" s="35" t="str">
        <f t="shared" si="14"/>
        <v/>
      </c>
      <c r="O79" s="41" t="str">
        <f t="shared" si="20"/>
        <v>CREATE INDEX x_hes_acp_patid ON cprd_data.hes_acp (patid);</v>
      </c>
    </row>
    <row r="80" spans="1:15" x14ac:dyDescent="0.3">
      <c r="A80" s="2" t="s">
        <v>275</v>
      </c>
      <c r="B80" s="2">
        <v>2</v>
      </c>
      <c r="C80" s="2" t="s">
        <v>213</v>
      </c>
      <c r="D80" s="2" t="s">
        <v>214</v>
      </c>
      <c r="E80" s="4" t="s">
        <v>6</v>
      </c>
      <c r="F80" s="20" t="s">
        <v>486</v>
      </c>
      <c r="G80" s="33" t="s">
        <v>202</v>
      </c>
      <c r="L80" s="35" t="s">
        <v>521</v>
      </c>
      <c r="M80" s="35" t="str">
        <f t="shared" ref="M80:M99" si="22">IF(OR(H80="Yes",G80="DATE"),"@"&amp;C80,C80)</f>
        <v>spno</v>
      </c>
      <c r="N80" s="35" t="str">
        <f t="shared" si="14"/>
        <v/>
      </c>
      <c r="O80" s="41" t="str">
        <f t="shared" si="20"/>
        <v>CREATE INDEX x_hes_acp_spno ON cprd_data.hes_acp (spno);</v>
      </c>
    </row>
    <row r="81" spans="1:15" x14ac:dyDescent="0.3">
      <c r="A81" s="2" t="s">
        <v>275</v>
      </c>
      <c r="B81" s="2">
        <v>3</v>
      </c>
      <c r="C81" s="2" t="s">
        <v>234</v>
      </c>
      <c r="D81" s="2" t="s">
        <v>375</v>
      </c>
      <c r="E81" s="4" t="s">
        <v>6</v>
      </c>
      <c r="F81" s="20" t="s">
        <v>486</v>
      </c>
      <c r="G81" s="33" t="s">
        <v>202</v>
      </c>
      <c r="I81" s="4" t="s">
        <v>364</v>
      </c>
      <c r="L81" s="35" t="s">
        <v>522</v>
      </c>
      <c r="M81" s="35" t="str">
        <f t="shared" si="22"/>
        <v>epikey</v>
      </c>
      <c r="N81" s="35" t="str">
        <f t="shared" si="14"/>
        <v/>
      </c>
      <c r="O81" s="41" t="str">
        <f t="shared" si="20"/>
        <v>CREATE INDEX x_hes_acp_epikey ON cprd_data.hes_acp (epikey);</v>
      </c>
    </row>
    <row r="82" spans="1:15" x14ac:dyDescent="0.3">
      <c r="A82" s="2" t="s">
        <v>275</v>
      </c>
      <c r="B82" s="2">
        <v>4</v>
      </c>
      <c r="C82" s="2" t="s">
        <v>235</v>
      </c>
      <c r="D82" s="2" t="s">
        <v>236</v>
      </c>
      <c r="E82" s="4" t="s">
        <v>14</v>
      </c>
      <c r="F82" s="4" t="s">
        <v>15</v>
      </c>
      <c r="G82" s="27" t="s">
        <v>14</v>
      </c>
      <c r="L82" s="35" t="s">
        <v>523</v>
      </c>
      <c r="M82" s="35" t="str">
        <f t="shared" si="22"/>
        <v>@epistart</v>
      </c>
      <c r="N82" s="35" t="str">
        <f t="shared" si="14"/>
        <v>epistart = STR_TO_DATE(@epistart,'%d/%m/%Y')</v>
      </c>
      <c r="O82" s="41" t="str">
        <f t="shared" si="20"/>
        <v>CREATE INDEX x_hes_acp_epistart ON cprd_data.hes_acp (epistart);</v>
      </c>
    </row>
    <row r="83" spans="1:15" x14ac:dyDescent="0.3">
      <c r="A83" s="2" t="s">
        <v>275</v>
      </c>
      <c r="B83" s="2">
        <v>5</v>
      </c>
      <c r="C83" s="2" t="s">
        <v>237</v>
      </c>
      <c r="D83" s="2" t="s">
        <v>238</v>
      </c>
      <c r="E83" s="4" t="s">
        <v>14</v>
      </c>
      <c r="F83" s="4" t="s">
        <v>15</v>
      </c>
      <c r="G83" s="27" t="s">
        <v>14</v>
      </c>
      <c r="H83" s="4" t="s">
        <v>362</v>
      </c>
      <c r="L83" s="35" t="s">
        <v>524</v>
      </c>
      <c r="M83" s="35" t="str">
        <f t="shared" si="22"/>
        <v>@epiend</v>
      </c>
      <c r="N83" s="35" t="str">
        <f t="shared" si="14"/>
        <v>epiend = STR_TO_DATE(NULLIF(@epiend,''),'%d/%m/%Y')</v>
      </c>
      <c r="O83" s="41" t="str">
        <f t="shared" si="20"/>
        <v>CREATE INDEX x_hes_acp_epiend ON cprd_data.hes_acp (epiend);</v>
      </c>
    </row>
    <row r="84" spans="1:15" s="19" customFormat="1" x14ac:dyDescent="0.3">
      <c r="A84" s="24" t="s">
        <v>275</v>
      </c>
      <c r="B84" s="24">
        <v>6</v>
      </c>
      <c r="C84" s="24" t="s">
        <v>239</v>
      </c>
      <c r="D84" s="24" t="s">
        <v>240</v>
      </c>
      <c r="E84" s="19" t="s">
        <v>6</v>
      </c>
      <c r="F84" s="19">
        <v>2</v>
      </c>
      <c r="G84" s="30" t="s">
        <v>205</v>
      </c>
      <c r="J84" s="30"/>
      <c r="L84" s="35" t="s">
        <v>525</v>
      </c>
      <c r="M84" s="35" t="str">
        <f t="shared" si="22"/>
        <v>eorder</v>
      </c>
      <c r="N84" s="35" t="str">
        <f t="shared" si="14"/>
        <v/>
      </c>
      <c r="O84" s="41" t="str">
        <f t="shared" si="20"/>
        <v>CREATE INDEX x_hes_acp_eorder ON cprd_data.hes_acp (eorder);</v>
      </c>
    </row>
    <row r="85" spans="1:15" s="19" customFormat="1" x14ac:dyDescent="0.3">
      <c r="A85" s="24" t="s">
        <v>275</v>
      </c>
      <c r="B85" s="24">
        <v>7</v>
      </c>
      <c r="C85" s="24" t="s">
        <v>241</v>
      </c>
      <c r="D85" s="24" t="s">
        <v>242</v>
      </c>
      <c r="E85" s="19" t="s">
        <v>6</v>
      </c>
      <c r="F85" s="19">
        <v>3</v>
      </c>
      <c r="G85" s="30" t="s">
        <v>204</v>
      </c>
      <c r="H85" s="19" t="s">
        <v>362</v>
      </c>
      <c r="J85" s="30"/>
      <c r="L85" s="35" t="s">
        <v>526</v>
      </c>
      <c r="M85" s="35" t="str">
        <f t="shared" si="22"/>
        <v>@epidur</v>
      </c>
      <c r="N85" s="35" t="str">
        <f t="shared" si="14"/>
        <v>epidur = NULLIF(@epidur,'')</v>
      </c>
      <c r="O85" s="41" t="str">
        <f t="shared" si="20"/>
        <v>CREATE INDEX x_hes_acp_epidur ON cprd_data.hes_acp (epidur);</v>
      </c>
    </row>
    <row r="86" spans="1:15" s="19" customFormat="1" x14ac:dyDescent="0.3">
      <c r="A86" s="24" t="s">
        <v>275</v>
      </c>
      <c r="B86" s="24">
        <v>8</v>
      </c>
      <c r="C86" s="24" t="s">
        <v>276</v>
      </c>
      <c r="D86" s="24" t="s">
        <v>277</v>
      </c>
      <c r="E86" s="19" t="s">
        <v>6</v>
      </c>
      <c r="F86" s="19">
        <v>2</v>
      </c>
      <c r="G86" s="30" t="s">
        <v>205</v>
      </c>
      <c r="J86" s="30"/>
      <c r="L86" s="35" t="s">
        <v>527</v>
      </c>
      <c r="M86" s="35" t="str">
        <f t="shared" si="22"/>
        <v>numacp</v>
      </c>
      <c r="N86" s="35" t="str">
        <f t="shared" si="14"/>
        <v/>
      </c>
      <c r="O86" s="41" t="str">
        <f t="shared" si="20"/>
        <v>CREATE INDEX x_hes_acp_numacp ON cprd_data.hes_acp (numacp);</v>
      </c>
    </row>
    <row r="87" spans="1:15" s="19" customFormat="1" x14ac:dyDescent="0.3">
      <c r="A87" s="24" t="s">
        <v>275</v>
      </c>
      <c r="B87" s="24">
        <v>9</v>
      </c>
      <c r="C87" s="24" t="s">
        <v>278</v>
      </c>
      <c r="D87" s="24" t="s">
        <v>279</v>
      </c>
      <c r="E87" s="19" t="s">
        <v>6</v>
      </c>
      <c r="F87" s="19">
        <v>2</v>
      </c>
      <c r="G87" s="30" t="s">
        <v>488</v>
      </c>
      <c r="H87" s="19" t="s">
        <v>362</v>
      </c>
      <c r="J87" s="30"/>
      <c r="L87" s="35" t="s">
        <v>533</v>
      </c>
      <c r="M87" s="35" t="str">
        <f t="shared" si="22"/>
        <v>@acpn</v>
      </c>
      <c r="N87" s="35" t="str">
        <f t="shared" si="14"/>
        <v>acpn = NULLIF(@acpn,'')</v>
      </c>
      <c r="O87" s="41" t="str">
        <f t="shared" si="20"/>
        <v>CREATE INDEX x_hes_acp_acpn ON cprd_data.hes_acp (acpn);</v>
      </c>
    </row>
    <row r="88" spans="1:15" x14ac:dyDescent="0.3">
      <c r="A88" s="2" t="s">
        <v>275</v>
      </c>
      <c r="B88" s="2">
        <v>10</v>
      </c>
      <c r="C88" s="2" t="s">
        <v>280</v>
      </c>
      <c r="D88" s="2" t="s">
        <v>281</v>
      </c>
      <c r="E88" s="4" t="s">
        <v>14</v>
      </c>
      <c r="F88" s="4" t="s">
        <v>15</v>
      </c>
      <c r="G88" s="27" t="s">
        <v>14</v>
      </c>
      <c r="H88" s="20" t="s">
        <v>362</v>
      </c>
      <c r="L88" s="35" t="s">
        <v>528</v>
      </c>
      <c r="M88" s="35" t="str">
        <f t="shared" si="22"/>
        <v>@acpstar</v>
      </c>
      <c r="N88" s="35" t="str">
        <f t="shared" si="14"/>
        <v>acpstar = STR_TO_DATE(NULLIF(@acpstar,''),'%d/%m/%Y')</v>
      </c>
      <c r="O88" s="41" t="str">
        <f t="shared" si="20"/>
        <v>CREATE INDEX x_hes_acp_acpstar ON cprd_data.hes_acp (acpstar);</v>
      </c>
    </row>
    <row r="89" spans="1:15" x14ac:dyDescent="0.3">
      <c r="A89" s="2" t="s">
        <v>275</v>
      </c>
      <c r="B89" s="2">
        <v>11</v>
      </c>
      <c r="C89" s="2" t="s">
        <v>282</v>
      </c>
      <c r="D89" s="2" t="s">
        <v>283</v>
      </c>
      <c r="E89" s="4" t="s">
        <v>14</v>
      </c>
      <c r="F89" s="4" t="s">
        <v>15</v>
      </c>
      <c r="G89" s="27" t="s">
        <v>14</v>
      </c>
      <c r="H89" s="20" t="s">
        <v>362</v>
      </c>
      <c r="L89" s="35" t="s">
        <v>529</v>
      </c>
      <c r="M89" s="35" t="str">
        <f t="shared" si="22"/>
        <v>@acpend</v>
      </c>
      <c r="N89" s="35" t="str">
        <f t="shared" si="14"/>
        <v>acpend = STR_TO_DATE(NULLIF(@acpend,''),'%d/%m/%Y')</v>
      </c>
      <c r="O89" s="41" t="str">
        <f t="shared" si="20"/>
        <v>CREATE INDEX x_hes_acp_acpend ON cprd_data.hes_acp (acpend);</v>
      </c>
    </row>
    <row r="90" spans="1:15" s="19" customFormat="1" x14ac:dyDescent="0.3">
      <c r="A90" s="24" t="s">
        <v>275</v>
      </c>
      <c r="B90" s="24">
        <v>12</v>
      </c>
      <c r="C90" s="24" t="s">
        <v>284</v>
      </c>
      <c r="D90" s="24" t="s">
        <v>285</v>
      </c>
      <c r="E90" s="19" t="s">
        <v>6</v>
      </c>
      <c r="F90" s="19">
        <v>3</v>
      </c>
      <c r="G90" s="30" t="s">
        <v>491</v>
      </c>
      <c r="H90" s="19" t="s">
        <v>362</v>
      </c>
      <c r="J90" s="30"/>
      <c r="L90" s="35" t="s">
        <v>534</v>
      </c>
      <c r="M90" s="35" t="str">
        <f t="shared" si="22"/>
        <v>@acpdur</v>
      </c>
      <c r="N90" s="35" t="str">
        <f t="shared" si="14"/>
        <v>acpdur = NULLIF(@acpdur,'')</v>
      </c>
      <c r="O90" s="41" t="str">
        <f t="shared" si="20"/>
        <v>CREATE INDEX x_hes_acp_acpdur ON cprd_data.hes_acp (acpdur);</v>
      </c>
    </row>
    <row r="91" spans="1:15" s="19" customFormat="1" x14ac:dyDescent="0.3">
      <c r="A91" s="24" t="s">
        <v>275</v>
      </c>
      <c r="B91" s="24">
        <v>13</v>
      </c>
      <c r="C91" s="24" t="s">
        <v>286</v>
      </c>
      <c r="D91" s="24" t="s">
        <v>287</v>
      </c>
      <c r="E91" s="19" t="s">
        <v>6</v>
      </c>
      <c r="F91" s="19">
        <v>4</v>
      </c>
      <c r="G91" s="30" t="s">
        <v>491</v>
      </c>
      <c r="H91" s="19" t="s">
        <v>362</v>
      </c>
      <c r="J91" s="30"/>
      <c r="L91" s="35" t="s">
        <v>535</v>
      </c>
      <c r="M91" s="35" t="str">
        <f t="shared" si="22"/>
        <v>@intdays</v>
      </c>
      <c r="N91" s="35" t="str">
        <f t="shared" si="14"/>
        <v>intdays = NULLIF(@intdays,'')</v>
      </c>
      <c r="O91" s="41" t="str">
        <f t="shared" si="20"/>
        <v>CREATE INDEX x_hes_acp_intdays ON cprd_data.hes_acp (intdays);</v>
      </c>
    </row>
    <row r="92" spans="1:15" s="19" customFormat="1" x14ac:dyDescent="0.3">
      <c r="A92" s="24" t="s">
        <v>275</v>
      </c>
      <c r="B92" s="24">
        <v>14</v>
      </c>
      <c r="C92" s="24" t="s">
        <v>288</v>
      </c>
      <c r="D92" s="24" t="s">
        <v>289</v>
      </c>
      <c r="E92" s="19" t="s">
        <v>6</v>
      </c>
      <c r="F92" s="19">
        <v>4</v>
      </c>
      <c r="G92" s="30" t="s">
        <v>204</v>
      </c>
      <c r="H92" s="19" t="s">
        <v>362</v>
      </c>
      <c r="J92" s="30"/>
      <c r="L92" s="35" t="s">
        <v>530</v>
      </c>
      <c r="M92" s="35" t="str">
        <f t="shared" si="22"/>
        <v>@depdays</v>
      </c>
      <c r="N92" s="35" t="str">
        <f t="shared" si="14"/>
        <v>depdays = NULLIF(@depdays,'')</v>
      </c>
      <c r="O92" s="41" t="str">
        <f t="shared" si="20"/>
        <v>CREATE INDEX x_hes_acp_depdays ON cprd_data.hes_acp (depdays);</v>
      </c>
    </row>
    <row r="93" spans="1:15" ht="28.8" x14ac:dyDescent="0.3">
      <c r="A93" s="2" t="s">
        <v>275</v>
      </c>
      <c r="B93" s="2">
        <v>15</v>
      </c>
      <c r="C93" s="23" t="s">
        <v>290</v>
      </c>
      <c r="D93" s="23" t="s">
        <v>291</v>
      </c>
      <c r="E93" s="4" t="s">
        <v>6</v>
      </c>
      <c r="F93" s="4">
        <v>2</v>
      </c>
      <c r="G93" s="27" t="s">
        <v>205</v>
      </c>
      <c r="H93" s="20" t="s">
        <v>362</v>
      </c>
      <c r="J93" s="31" t="s">
        <v>498</v>
      </c>
      <c r="L93" s="35" t="s">
        <v>531</v>
      </c>
      <c r="M93" s="35" t="str">
        <f t="shared" si="22"/>
        <v>@acploc</v>
      </c>
      <c r="N93" s="35" t="str">
        <f t="shared" si="14"/>
        <v>acploc = NULLIF(@acploc,'')</v>
      </c>
      <c r="O93" s="41" t="str">
        <f t="shared" si="20"/>
        <v>CREATE INDEX x_hes_acp_acploc ON cprd_data.hes_acp (acploc);</v>
      </c>
    </row>
    <row r="94" spans="1:15" x14ac:dyDescent="0.3">
      <c r="A94" s="2" t="s">
        <v>275</v>
      </c>
      <c r="B94" s="2">
        <v>16</v>
      </c>
      <c r="C94" s="23" t="s">
        <v>292</v>
      </c>
      <c r="D94" s="23" t="s">
        <v>293</v>
      </c>
      <c r="E94" s="4" t="s">
        <v>6</v>
      </c>
      <c r="F94" s="4">
        <v>2</v>
      </c>
      <c r="G94" s="27" t="s">
        <v>489</v>
      </c>
      <c r="H94" s="20" t="s">
        <v>362</v>
      </c>
      <c r="J94" s="30"/>
      <c r="L94" s="35" t="s">
        <v>536</v>
      </c>
      <c r="M94" s="35" t="str">
        <f t="shared" si="22"/>
        <v>@acpsour</v>
      </c>
      <c r="N94" s="35" t="str">
        <f t="shared" si="14"/>
        <v>acpsour = NULLIF(@acpsour,'')</v>
      </c>
      <c r="O94" s="41" t="str">
        <f t="shared" si="20"/>
        <v>CREATE INDEX x_hes_acp_acpsour ON cprd_data.hes_acp (acpsour);</v>
      </c>
    </row>
    <row r="95" spans="1:15" ht="28.8" x14ac:dyDescent="0.3">
      <c r="A95" s="2" t="s">
        <v>275</v>
      </c>
      <c r="B95" s="2">
        <v>17</v>
      </c>
      <c r="C95" s="23" t="s">
        <v>294</v>
      </c>
      <c r="D95" s="23" t="s">
        <v>295</v>
      </c>
      <c r="E95" s="4" t="s">
        <v>6</v>
      </c>
      <c r="F95" s="4">
        <v>2</v>
      </c>
      <c r="G95" s="27" t="s">
        <v>489</v>
      </c>
      <c r="H95" s="20" t="s">
        <v>362</v>
      </c>
      <c r="J95" s="31" t="s">
        <v>499</v>
      </c>
      <c r="L95" s="35" t="s">
        <v>537</v>
      </c>
      <c r="M95" s="35" t="str">
        <f t="shared" si="22"/>
        <v>@acpdisp</v>
      </c>
      <c r="N95" s="35" t="str">
        <f t="shared" si="14"/>
        <v>acpdisp = NULLIF(@acpdisp,'')</v>
      </c>
      <c r="O95" s="41" t="str">
        <f t="shared" si="20"/>
        <v>CREATE INDEX x_hes_acp_acpdisp ON cprd_data.hes_acp (acpdisp);</v>
      </c>
    </row>
    <row r="96" spans="1:15" ht="28.8" x14ac:dyDescent="0.3">
      <c r="A96" s="2" t="s">
        <v>275</v>
      </c>
      <c r="B96" s="2">
        <v>18</v>
      </c>
      <c r="C96" s="23" t="s">
        <v>296</v>
      </c>
      <c r="D96" s="23" t="s">
        <v>297</v>
      </c>
      <c r="E96" s="4" t="s">
        <v>6</v>
      </c>
      <c r="F96" s="4">
        <v>2</v>
      </c>
      <c r="G96" s="27" t="s">
        <v>489</v>
      </c>
      <c r="H96" s="20" t="s">
        <v>362</v>
      </c>
      <c r="J96" s="28" t="s">
        <v>500</v>
      </c>
      <c r="L96" s="35" t="s">
        <v>538</v>
      </c>
      <c r="M96" s="35" t="str">
        <f t="shared" si="22"/>
        <v>@acpout</v>
      </c>
      <c r="N96" s="35" t="str">
        <f t="shared" si="14"/>
        <v>acpout = NULLIF(@acpout,'')</v>
      </c>
      <c r="O96" s="41" t="str">
        <f t="shared" si="20"/>
        <v>CREATE INDEX x_hes_acp_acpout ON cprd_data.hes_acp (acpout);</v>
      </c>
    </row>
    <row r="97" spans="1:15" ht="28.8" x14ac:dyDescent="0.3">
      <c r="A97" s="2" t="s">
        <v>275</v>
      </c>
      <c r="B97" s="2">
        <v>19</v>
      </c>
      <c r="C97" s="23" t="s">
        <v>298</v>
      </c>
      <c r="D97" s="23" t="s">
        <v>299</v>
      </c>
      <c r="E97" s="4" t="s">
        <v>361</v>
      </c>
      <c r="F97" s="4">
        <v>1</v>
      </c>
      <c r="G97" s="27" t="s">
        <v>502</v>
      </c>
      <c r="H97" s="20" t="s">
        <v>362</v>
      </c>
      <c r="J97" s="31" t="s">
        <v>503</v>
      </c>
      <c r="L97" s="35" t="s">
        <v>539</v>
      </c>
      <c r="M97" s="35" t="str">
        <f t="shared" si="22"/>
        <v>@acpplan</v>
      </c>
      <c r="N97" s="35" t="str">
        <f t="shared" si="14"/>
        <v>acpplan = NULLIF(@acpplan,'')</v>
      </c>
      <c r="O97" s="41" t="str">
        <f t="shared" si="20"/>
        <v>CREATE INDEX x_hes_acp_acpplan ON cprd_data.hes_acp (acpplan);</v>
      </c>
    </row>
    <row r="98" spans="1:15" ht="43.2" x14ac:dyDescent="0.3">
      <c r="A98" s="2" t="s">
        <v>275</v>
      </c>
      <c r="B98" s="2">
        <v>20</v>
      </c>
      <c r="C98" s="23" t="s">
        <v>300</v>
      </c>
      <c r="D98" s="23" t="s">
        <v>301</v>
      </c>
      <c r="E98" s="4" t="s">
        <v>361</v>
      </c>
      <c r="F98" s="4">
        <v>3</v>
      </c>
      <c r="G98" s="27" t="s">
        <v>490</v>
      </c>
      <c r="H98" s="20" t="s">
        <v>362</v>
      </c>
      <c r="J98" s="28" t="s">
        <v>501</v>
      </c>
      <c r="L98" s="35" t="s">
        <v>540</v>
      </c>
      <c r="M98" s="35" t="str">
        <f t="shared" si="22"/>
        <v>@acpspef</v>
      </c>
      <c r="N98" s="35" t="str">
        <f t="shared" si="14"/>
        <v>acpspef = NULLIF(@acpspef,'')</v>
      </c>
      <c r="O98" s="41" t="str">
        <f t="shared" si="20"/>
        <v>CREATE INDEX x_hes_acp_acpspef ON cprd_data.hes_acp (acpspef);</v>
      </c>
    </row>
    <row r="99" spans="1:15" ht="28.8" x14ac:dyDescent="0.3">
      <c r="A99" s="2" t="s">
        <v>275</v>
      </c>
      <c r="B99" s="2">
        <v>21</v>
      </c>
      <c r="C99" s="23" t="s">
        <v>302</v>
      </c>
      <c r="D99" s="23" t="s">
        <v>303</v>
      </c>
      <c r="E99" s="4" t="s">
        <v>6</v>
      </c>
      <c r="F99" s="4">
        <v>2</v>
      </c>
      <c r="G99" s="27" t="s">
        <v>205</v>
      </c>
      <c r="H99" s="20" t="s">
        <v>362</v>
      </c>
      <c r="J99" s="31" t="s">
        <v>504</v>
      </c>
      <c r="L99" s="35" t="s">
        <v>532</v>
      </c>
      <c r="M99" s="35" t="str">
        <f t="shared" si="22"/>
        <v>@orgsup</v>
      </c>
      <c r="N99" s="35" t="str">
        <f t="shared" si="14"/>
        <v>orgsup = NULLIF(@orgsup,'')</v>
      </c>
      <c r="O99" s="41" t="str">
        <f t="shared" si="20"/>
        <v>CREATE INDEX x_hes_acp_orgsup ON cprd_data.hes_acp (orgsup);</v>
      </c>
    </row>
    <row r="100" spans="1:15" s="38" customFormat="1" x14ac:dyDescent="0.3">
      <c r="A100" s="40" t="s">
        <v>275</v>
      </c>
      <c r="B100" s="40">
        <v>22</v>
      </c>
      <c r="C100" s="38" t="s">
        <v>511</v>
      </c>
      <c r="D100" s="38" t="s">
        <v>555</v>
      </c>
      <c r="I100" s="38" t="s">
        <v>512</v>
      </c>
    </row>
    <row r="101" spans="1:15" s="6" customFormat="1" x14ac:dyDescent="0.3">
      <c r="A101" s="5"/>
      <c r="B101" s="5"/>
      <c r="C101" s="5"/>
      <c r="D101" s="5"/>
      <c r="G101" s="29"/>
      <c r="J101" s="29"/>
      <c r="M101" s="35" t="str">
        <f>M79&amp;", "&amp;M80&amp;", "&amp;M81&amp;", "&amp;M82&amp;", "&amp;M83&amp;", "&amp;M84&amp;", "&amp;M85&amp;", "&amp;M86&amp;", "&amp;M87&amp;", "&amp;M88&amp;", "&amp;M89&amp;", "&amp;M90&amp;", "&amp;M91&amp;", "&amp;M92&amp;", "&amp;M93&amp;", "&amp;M94&amp;", "&amp;M95&amp;", "&amp;M96&amp;", "&amp;M97&amp;", "&amp;M98&amp;", "&amp;M99</f>
        <v>patid, spno, epikey, @epistart, @epiend, eorder, @epidur, numacp, @acpn, @acpstar, @acpend, @acpdur, @intdays, @depdays, @acploc, @acpsour, @acpdisp, @acpout, @acpplan, @acpspef, @orgsup</v>
      </c>
    </row>
    <row r="102" spans="1:15" x14ac:dyDescent="0.3">
      <c r="A102" s="2" t="s">
        <v>304</v>
      </c>
      <c r="B102" s="2">
        <v>1</v>
      </c>
      <c r="C102" s="2" t="s">
        <v>0</v>
      </c>
      <c r="D102" s="2" t="s">
        <v>374</v>
      </c>
      <c r="E102" s="4" t="s">
        <v>6</v>
      </c>
      <c r="F102" s="20" t="s">
        <v>486</v>
      </c>
      <c r="G102" s="33" t="s">
        <v>202</v>
      </c>
      <c r="I102" s="4" t="s">
        <v>364</v>
      </c>
      <c r="L102" s="35" t="str">
        <f>C102&amp;" "&amp;G102&amp;","</f>
        <v>patid BIGINT UNSIGNED,</v>
      </c>
      <c r="M102" s="35" t="str">
        <f>IF(OR(H102="Yes",G102="DATE"),"@"&amp;C102,C102)</f>
        <v>patid</v>
      </c>
      <c r="N102" s="35" t="str">
        <f t="shared" si="14"/>
        <v/>
      </c>
      <c r="O102" s="41" t="str">
        <f t="shared" ref="O102:O137" si="23">"CREATE INDEX x_"&amp;A102&amp;"_"&amp;C102&amp;" ON cprd_data."&amp;A102&amp;" ("&amp;C102&amp;");"</f>
        <v>CREATE INDEX x_hes_ccare_patid ON cprd_data.hes_ccare (patid);</v>
      </c>
    </row>
    <row r="103" spans="1:15" x14ac:dyDescent="0.3">
      <c r="A103" s="2" t="s">
        <v>304</v>
      </c>
      <c r="B103" s="2">
        <v>2</v>
      </c>
      <c r="C103" s="2" t="s">
        <v>213</v>
      </c>
      <c r="D103" s="2" t="s">
        <v>214</v>
      </c>
      <c r="E103" s="4" t="s">
        <v>6</v>
      </c>
      <c r="F103" s="20" t="s">
        <v>486</v>
      </c>
      <c r="G103" s="33" t="s">
        <v>202</v>
      </c>
      <c r="L103" s="35" t="str">
        <f t="shared" ref="L103:L137" si="24">C103&amp;" "&amp;G103&amp;","</f>
        <v>spno BIGINT UNSIGNED,</v>
      </c>
      <c r="M103" s="35" t="str">
        <f t="shared" ref="M103:M137" si="25">IF(OR(H103="Yes",G103="DATE"),"@"&amp;C103,C103)</f>
        <v>spno</v>
      </c>
      <c r="N103" s="35" t="str">
        <f t="shared" si="14"/>
        <v/>
      </c>
      <c r="O103" s="41" t="str">
        <f t="shared" si="23"/>
        <v>CREATE INDEX x_hes_ccare_spno ON cprd_data.hes_ccare (spno);</v>
      </c>
    </row>
    <row r="104" spans="1:15" x14ac:dyDescent="0.3">
      <c r="A104" s="2" t="s">
        <v>304</v>
      </c>
      <c r="B104" s="2">
        <v>3</v>
      </c>
      <c r="C104" s="2" t="s">
        <v>234</v>
      </c>
      <c r="D104" s="2" t="s">
        <v>375</v>
      </c>
      <c r="E104" s="4" t="s">
        <v>6</v>
      </c>
      <c r="F104" s="20" t="s">
        <v>486</v>
      </c>
      <c r="G104" s="33" t="s">
        <v>202</v>
      </c>
      <c r="I104" s="4" t="s">
        <v>364</v>
      </c>
      <c r="L104" s="35" t="str">
        <f t="shared" si="24"/>
        <v>epikey BIGINT UNSIGNED,</v>
      </c>
      <c r="M104" s="35" t="str">
        <f t="shared" si="25"/>
        <v>epikey</v>
      </c>
      <c r="N104" s="35" t="str">
        <f t="shared" si="14"/>
        <v/>
      </c>
      <c r="O104" s="41" t="str">
        <f t="shared" si="23"/>
        <v>CREATE INDEX x_hes_ccare_epikey ON cprd_data.hes_ccare (epikey);</v>
      </c>
    </row>
    <row r="105" spans="1:15" x14ac:dyDescent="0.3">
      <c r="A105" s="2" t="s">
        <v>304</v>
      </c>
      <c r="B105" s="2">
        <v>4</v>
      </c>
      <c r="C105" s="2" t="s">
        <v>215</v>
      </c>
      <c r="D105" s="2" t="s">
        <v>216</v>
      </c>
      <c r="E105" s="4" t="s">
        <v>14</v>
      </c>
      <c r="F105" s="4" t="s">
        <v>15</v>
      </c>
      <c r="G105" s="27" t="s">
        <v>14</v>
      </c>
      <c r="L105" s="35" t="str">
        <f t="shared" si="24"/>
        <v>admidate DATE,</v>
      </c>
      <c r="M105" s="35" t="str">
        <f t="shared" si="25"/>
        <v>@admidate</v>
      </c>
      <c r="N105" s="35" t="str">
        <f t="shared" si="14"/>
        <v>admidate = STR_TO_DATE(@admidate,'%d/%m/%Y')</v>
      </c>
      <c r="O105" s="41" t="str">
        <f t="shared" si="23"/>
        <v>CREATE INDEX x_hes_ccare_admidate ON cprd_data.hes_ccare (admidate);</v>
      </c>
    </row>
    <row r="106" spans="1:15" x14ac:dyDescent="0.3">
      <c r="A106" s="2" t="s">
        <v>304</v>
      </c>
      <c r="B106" s="2">
        <v>5</v>
      </c>
      <c r="C106" s="2" t="s">
        <v>217</v>
      </c>
      <c r="D106" s="2" t="s">
        <v>218</v>
      </c>
      <c r="E106" s="4" t="s">
        <v>14</v>
      </c>
      <c r="F106" s="4" t="s">
        <v>15</v>
      </c>
      <c r="G106" s="27" t="s">
        <v>14</v>
      </c>
      <c r="H106" s="4" t="s">
        <v>362</v>
      </c>
      <c r="L106" s="35" t="str">
        <f t="shared" si="24"/>
        <v>discharged DATE,</v>
      </c>
      <c r="M106" s="35" t="str">
        <f t="shared" si="25"/>
        <v>@discharged</v>
      </c>
      <c r="N106" s="35" t="str">
        <f t="shared" si="14"/>
        <v>discharged = STR_TO_DATE(NULLIF(@discharged,''),'%d/%m/%Y')</v>
      </c>
      <c r="O106" s="41" t="str">
        <f t="shared" si="23"/>
        <v>CREATE INDEX x_hes_ccare_discharged ON cprd_data.hes_ccare (discharged);</v>
      </c>
    </row>
    <row r="107" spans="1:15" x14ac:dyDescent="0.3">
      <c r="A107" s="2" t="s">
        <v>304</v>
      </c>
      <c r="B107" s="2">
        <v>6</v>
      </c>
      <c r="C107" s="2" t="s">
        <v>235</v>
      </c>
      <c r="D107" s="2" t="s">
        <v>236</v>
      </c>
      <c r="E107" s="4" t="s">
        <v>14</v>
      </c>
      <c r="F107" s="4" t="s">
        <v>15</v>
      </c>
      <c r="G107" s="27" t="s">
        <v>14</v>
      </c>
      <c r="L107" s="35" t="str">
        <f t="shared" si="24"/>
        <v>epistart DATE,</v>
      </c>
      <c r="M107" s="35" t="str">
        <f t="shared" si="25"/>
        <v>@epistart</v>
      </c>
      <c r="N107" s="35" t="str">
        <f t="shared" si="14"/>
        <v>epistart = STR_TO_DATE(@epistart,'%d/%m/%Y')</v>
      </c>
      <c r="O107" s="41" t="str">
        <f t="shared" si="23"/>
        <v>CREATE INDEX x_hes_ccare_epistart ON cprd_data.hes_ccare (epistart);</v>
      </c>
    </row>
    <row r="108" spans="1:15" x14ac:dyDescent="0.3">
      <c r="A108" s="2" t="s">
        <v>304</v>
      </c>
      <c r="B108" s="2">
        <v>7</v>
      </c>
      <c r="C108" s="2" t="s">
        <v>237</v>
      </c>
      <c r="D108" s="2" t="s">
        <v>238</v>
      </c>
      <c r="E108" s="4" t="s">
        <v>14</v>
      </c>
      <c r="F108" s="4" t="s">
        <v>15</v>
      </c>
      <c r="G108" s="27" t="s">
        <v>14</v>
      </c>
      <c r="L108" s="35" t="str">
        <f t="shared" si="24"/>
        <v>epiend DATE,</v>
      </c>
      <c r="M108" s="35" t="str">
        <f t="shared" si="25"/>
        <v>@epiend</v>
      </c>
      <c r="N108" s="35" t="str">
        <f t="shared" si="14"/>
        <v>epiend = STR_TO_DATE(@epiend,'%d/%m/%Y')</v>
      </c>
      <c r="O108" s="41" t="str">
        <f t="shared" si="23"/>
        <v>CREATE INDEX x_hes_ccare_epiend ON cprd_data.hes_ccare (epiend);</v>
      </c>
    </row>
    <row r="109" spans="1:15" s="19" customFormat="1" x14ac:dyDescent="0.3">
      <c r="A109" s="24" t="s">
        <v>304</v>
      </c>
      <c r="B109" s="24">
        <v>8</v>
      </c>
      <c r="C109" s="24" t="s">
        <v>239</v>
      </c>
      <c r="D109" s="24" t="s">
        <v>240</v>
      </c>
      <c r="E109" s="19" t="s">
        <v>6</v>
      </c>
      <c r="F109" s="19">
        <v>2</v>
      </c>
      <c r="G109" s="30" t="s">
        <v>205</v>
      </c>
      <c r="J109" s="30"/>
      <c r="L109" s="35" t="str">
        <f t="shared" si="24"/>
        <v>eorder TINYINT,</v>
      </c>
      <c r="M109" s="35" t="str">
        <f t="shared" si="25"/>
        <v>eorder</v>
      </c>
      <c r="N109" s="35" t="str">
        <f t="shared" si="14"/>
        <v/>
      </c>
      <c r="O109" s="41" t="str">
        <f t="shared" si="23"/>
        <v>CREATE INDEX x_hes_ccare_eorder ON cprd_data.hes_ccare (eorder);</v>
      </c>
    </row>
    <row r="110" spans="1:15" x14ac:dyDescent="0.3">
      <c r="A110" s="2" t="s">
        <v>304</v>
      </c>
      <c r="B110" s="2">
        <v>9</v>
      </c>
      <c r="C110" s="2" t="s">
        <v>305</v>
      </c>
      <c r="D110" s="2" t="s">
        <v>306</v>
      </c>
      <c r="E110" s="4" t="s">
        <v>14</v>
      </c>
      <c r="F110" s="4" t="s">
        <v>15</v>
      </c>
      <c r="G110" s="27" t="s">
        <v>14</v>
      </c>
      <c r="L110" s="35" t="str">
        <f t="shared" si="24"/>
        <v>ccstartdate DATE,</v>
      </c>
      <c r="M110" s="35" t="str">
        <f t="shared" si="25"/>
        <v>@ccstartdate</v>
      </c>
      <c r="N110" s="35" t="str">
        <f t="shared" si="14"/>
        <v>ccstartdate = STR_TO_DATE(@ccstartdate,'%d/%m/%Y')</v>
      </c>
      <c r="O110" s="41" t="str">
        <f t="shared" si="23"/>
        <v>CREATE INDEX x_hes_ccare_ccstartdate ON cprd_data.hes_ccare (ccstartdate);</v>
      </c>
    </row>
    <row r="111" spans="1:15" s="19" customFormat="1" x14ac:dyDescent="0.3">
      <c r="A111" s="24" t="s">
        <v>304</v>
      </c>
      <c r="B111" s="24">
        <v>10</v>
      </c>
      <c r="C111" s="24" t="s">
        <v>307</v>
      </c>
      <c r="D111" s="24" t="s">
        <v>308</v>
      </c>
      <c r="E111" s="19" t="s">
        <v>361</v>
      </c>
      <c r="F111" s="19">
        <v>8</v>
      </c>
      <c r="G111" s="30" t="s">
        <v>493</v>
      </c>
      <c r="H111" s="19" t="s">
        <v>362</v>
      </c>
      <c r="J111" s="30"/>
      <c r="L111" s="35" t="str">
        <f t="shared" si="24"/>
        <v>ccstarttime TIME,</v>
      </c>
      <c r="M111" s="35" t="str">
        <f t="shared" si="25"/>
        <v>@ccstarttime</v>
      </c>
      <c r="N111" s="35" t="str">
        <f t="shared" si="14"/>
        <v>ccstarttime = NULLIF(@ccstarttime,'')</v>
      </c>
      <c r="O111" s="41" t="str">
        <f t="shared" si="23"/>
        <v>CREATE INDEX x_hes_ccare_ccstarttime ON cprd_data.hes_ccare (ccstarttime);</v>
      </c>
    </row>
    <row r="112" spans="1:15" x14ac:dyDescent="0.3">
      <c r="A112" s="2" t="s">
        <v>304</v>
      </c>
      <c r="B112" s="2">
        <v>11</v>
      </c>
      <c r="C112" s="2" t="s">
        <v>309</v>
      </c>
      <c r="D112" s="2" t="s">
        <v>310</v>
      </c>
      <c r="E112" s="4" t="s">
        <v>14</v>
      </c>
      <c r="F112" s="4" t="s">
        <v>15</v>
      </c>
      <c r="G112" s="27" t="s">
        <v>14</v>
      </c>
      <c r="H112" s="20" t="s">
        <v>362</v>
      </c>
      <c r="L112" s="35" t="str">
        <f t="shared" si="24"/>
        <v>ccdisrdydate DATE,</v>
      </c>
      <c r="M112" s="35" t="str">
        <f t="shared" si="25"/>
        <v>@ccdisrdydate</v>
      </c>
      <c r="N112" s="35" t="str">
        <f t="shared" si="14"/>
        <v>ccdisrdydate = STR_TO_DATE(NULLIF(@ccdisrdydate,''),'%d/%m/%Y')</v>
      </c>
      <c r="O112" s="41" t="str">
        <f t="shared" si="23"/>
        <v>CREATE INDEX x_hes_ccare_ccdisrdydate ON cprd_data.hes_ccare (ccdisrdydate);</v>
      </c>
    </row>
    <row r="113" spans="1:15" s="19" customFormat="1" x14ac:dyDescent="0.3">
      <c r="A113" s="24" t="s">
        <v>304</v>
      </c>
      <c r="B113" s="24">
        <v>12</v>
      </c>
      <c r="C113" s="24" t="s">
        <v>311</v>
      </c>
      <c r="D113" s="24" t="s">
        <v>312</v>
      </c>
      <c r="E113" s="19" t="s">
        <v>361</v>
      </c>
      <c r="F113" s="19">
        <v>8</v>
      </c>
      <c r="G113" s="30" t="s">
        <v>493</v>
      </c>
      <c r="H113" s="19" t="s">
        <v>362</v>
      </c>
      <c r="J113" s="30"/>
      <c r="L113" s="35" t="str">
        <f t="shared" si="24"/>
        <v>ccdisrdytime TIME,</v>
      </c>
      <c r="M113" s="35" t="str">
        <f t="shared" si="25"/>
        <v>@ccdisrdytime</v>
      </c>
      <c r="N113" s="35" t="str">
        <f t="shared" si="14"/>
        <v>ccdisrdytime = NULLIF(@ccdisrdytime,'')</v>
      </c>
      <c r="O113" s="41" t="str">
        <f t="shared" si="23"/>
        <v>CREATE INDEX x_hes_ccare_ccdisrdytime ON cprd_data.hes_ccare (ccdisrdytime);</v>
      </c>
    </row>
    <row r="114" spans="1:15" x14ac:dyDescent="0.3">
      <c r="A114" s="2" t="s">
        <v>304</v>
      </c>
      <c r="B114" s="2">
        <v>13</v>
      </c>
      <c r="C114" s="2" t="s">
        <v>313</v>
      </c>
      <c r="D114" s="2" t="s">
        <v>314</v>
      </c>
      <c r="E114" s="4" t="s">
        <v>14</v>
      </c>
      <c r="F114" s="4" t="s">
        <v>15</v>
      </c>
      <c r="G114" s="27" t="s">
        <v>14</v>
      </c>
      <c r="L114" s="35" t="str">
        <f t="shared" si="24"/>
        <v>ccdisdate DATE,</v>
      </c>
      <c r="M114" s="35" t="str">
        <f t="shared" si="25"/>
        <v>@ccdisdate</v>
      </c>
      <c r="N114" s="35" t="str">
        <f t="shared" si="14"/>
        <v>ccdisdate = STR_TO_DATE(@ccdisdate,'%d/%m/%Y')</v>
      </c>
      <c r="O114" s="41" t="str">
        <f t="shared" si="23"/>
        <v>CREATE INDEX x_hes_ccare_ccdisdate ON cprd_data.hes_ccare (ccdisdate);</v>
      </c>
    </row>
    <row r="115" spans="1:15" s="19" customFormat="1" x14ac:dyDescent="0.3">
      <c r="A115" s="24" t="s">
        <v>304</v>
      </c>
      <c r="B115" s="24">
        <v>14</v>
      </c>
      <c r="C115" s="24" t="s">
        <v>315</v>
      </c>
      <c r="D115" s="24" t="s">
        <v>316</v>
      </c>
      <c r="E115" s="19" t="s">
        <v>361</v>
      </c>
      <c r="F115" s="19">
        <v>8</v>
      </c>
      <c r="G115" s="30" t="s">
        <v>493</v>
      </c>
      <c r="H115" s="19" t="s">
        <v>362</v>
      </c>
      <c r="J115" s="30"/>
      <c r="L115" s="35" t="str">
        <f t="shared" si="24"/>
        <v>ccdistime TIME,</v>
      </c>
      <c r="M115" s="35" t="str">
        <f t="shared" si="25"/>
        <v>@ccdistime</v>
      </c>
      <c r="N115" s="35" t="str">
        <f t="shared" si="14"/>
        <v>ccdistime = NULLIF(@ccdistime,'')</v>
      </c>
      <c r="O115" s="41" t="str">
        <f t="shared" si="23"/>
        <v>CREATE INDEX x_hes_ccare_ccdistime ON cprd_data.hes_ccare (ccdistime);</v>
      </c>
    </row>
    <row r="116" spans="1:15" x14ac:dyDescent="0.3">
      <c r="A116" s="2" t="s">
        <v>304</v>
      </c>
      <c r="B116" s="2">
        <v>15</v>
      </c>
      <c r="C116" s="23" t="s">
        <v>317</v>
      </c>
      <c r="D116" s="23" t="s">
        <v>318</v>
      </c>
      <c r="E116" s="4" t="s">
        <v>6</v>
      </c>
      <c r="F116" s="4">
        <v>1</v>
      </c>
      <c r="G116" s="27" t="s">
        <v>205</v>
      </c>
      <c r="H116" s="20" t="s">
        <v>362</v>
      </c>
      <c r="L116" s="35" t="str">
        <f t="shared" si="24"/>
        <v>ccadmitype TINYINT,</v>
      </c>
      <c r="M116" s="35" t="str">
        <f t="shared" si="25"/>
        <v>@ccadmitype</v>
      </c>
      <c r="N116" s="35" t="str">
        <f t="shared" si="14"/>
        <v>ccadmitype = NULLIF(@ccadmitype,'')</v>
      </c>
      <c r="O116" s="41" t="str">
        <f t="shared" si="23"/>
        <v>CREATE INDEX x_hes_ccare_ccadmitype ON cprd_data.hes_ccare (ccadmitype);</v>
      </c>
    </row>
    <row r="117" spans="1:15" x14ac:dyDescent="0.3">
      <c r="A117" s="2" t="s">
        <v>304</v>
      </c>
      <c r="B117" s="2">
        <v>16</v>
      </c>
      <c r="C117" s="23" t="s">
        <v>319</v>
      </c>
      <c r="D117" s="23" t="s">
        <v>320</v>
      </c>
      <c r="E117" s="4" t="s">
        <v>6</v>
      </c>
      <c r="F117" s="4">
        <v>1</v>
      </c>
      <c r="G117" s="27" t="s">
        <v>205</v>
      </c>
      <c r="H117" s="20" t="s">
        <v>362</v>
      </c>
      <c r="L117" s="35" t="str">
        <f t="shared" si="24"/>
        <v>ccadmisorc TINYINT,</v>
      </c>
      <c r="M117" s="35" t="str">
        <f t="shared" si="25"/>
        <v>@ccadmisorc</v>
      </c>
      <c r="N117" s="35" t="str">
        <f t="shared" si="14"/>
        <v>ccadmisorc = NULLIF(@ccadmisorc,'')</v>
      </c>
      <c r="O117" s="41" t="str">
        <f t="shared" si="23"/>
        <v>CREATE INDEX x_hes_ccare_ccadmisorc ON cprd_data.hes_ccare (ccadmisorc);</v>
      </c>
    </row>
    <row r="118" spans="1:15" x14ac:dyDescent="0.3">
      <c r="A118" s="2" t="s">
        <v>304</v>
      </c>
      <c r="B118" s="2">
        <v>17</v>
      </c>
      <c r="C118" s="23" t="s">
        <v>321</v>
      </c>
      <c r="D118" s="23" t="s">
        <v>322</v>
      </c>
      <c r="E118" s="4" t="s">
        <v>6</v>
      </c>
      <c r="F118" s="4">
        <v>2</v>
      </c>
      <c r="G118" s="27" t="s">
        <v>205</v>
      </c>
      <c r="H118" s="20" t="s">
        <v>362</v>
      </c>
      <c r="J118" s="32"/>
      <c r="L118" s="35" t="str">
        <f t="shared" si="24"/>
        <v>ccsorcloc TINYINT,</v>
      </c>
      <c r="M118" s="35" t="str">
        <f t="shared" si="25"/>
        <v>@ccsorcloc</v>
      </c>
      <c r="N118" s="35" t="str">
        <f t="shared" si="14"/>
        <v>ccsorcloc = NULLIF(@ccsorcloc,'')</v>
      </c>
      <c r="O118" s="41" t="str">
        <f t="shared" si="23"/>
        <v>CREATE INDEX x_hes_ccare_ccsorcloc ON cprd_data.hes_ccare (ccsorcloc);</v>
      </c>
    </row>
    <row r="119" spans="1:15" x14ac:dyDescent="0.3">
      <c r="A119" s="2" t="s">
        <v>304</v>
      </c>
      <c r="B119" s="2">
        <v>18</v>
      </c>
      <c r="C119" s="23" t="s">
        <v>323</v>
      </c>
      <c r="D119" s="23" t="s">
        <v>324</v>
      </c>
      <c r="E119" s="4" t="s">
        <v>6</v>
      </c>
      <c r="F119" s="4">
        <v>2</v>
      </c>
      <c r="G119" s="27" t="s">
        <v>205</v>
      </c>
      <c r="H119" s="20" t="s">
        <v>362</v>
      </c>
      <c r="L119" s="35" t="str">
        <f t="shared" si="24"/>
        <v>ccdisstat TINYINT,</v>
      </c>
      <c r="M119" s="35" t="str">
        <f t="shared" si="25"/>
        <v>@ccdisstat</v>
      </c>
      <c r="N119" s="35" t="str">
        <f t="shared" ref="N119:N137" si="26">IF(AND(H119="Yes",G119&lt;&gt;"DATE"),C119&amp;" = NULLIF(@"&amp;C119&amp;",'')",IF(AND(H119="Yes",G119="DATE"),C119&amp;" = STR_TO_DATE(NULLIF(@"&amp;C119&amp;",''),'%d/%m/%Y')",IF(AND(H119="",G119="DATE"),C119&amp;" = STR_TO_DATE(@"&amp;C119&amp;",'%d/%m/%Y')","")))</f>
        <v>ccdisstat = NULLIF(@ccdisstat,'')</v>
      </c>
      <c r="O119" s="41" t="str">
        <f t="shared" si="23"/>
        <v>CREATE INDEX x_hes_ccare_ccdisstat ON cprd_data.hes_ccare (ccdisstat);</v>
      </c>
    </row>
    <row r="120" spans="1:15" x14ac:dyDescent="0.3">
      <c r="A120" s="2" t="s">
        <v>304</v>
      </c>
      <c r="B120" s="2">
        <v>19</v>
      </c>
      <c r="C120" s="23" t="s">
        <v>325</v>
      </c>
      <c r="D120" s="23" t="s">
        <v>326</v>
      </c>
      <c r="E120" s="4" t="s">
        <v>6</v>
      </c>
      <c r="F120" s="4">
        <v>1</v>
      </c>
      <c r="G120" s="27" t="s">
        <v>205</v>
      </c>
      <c r="H120" s="20" t="s">
        <v>362</v>
      </c>
      <c r="L120" s="35" t="str">
        <f t="shared" si="24"/>
        <v>ccdisdest TINYINT,</v>
      </c>
      <c r="M120" s="35" t="str">
        <f t="shared" si="25"/>
        <v>@ccdisdest</v>
      </c>
      <c r="N120" s="35" t="str">
        <f t="shared" si="26"/>
        <v>ccdisdest = NULLIF(@ccdisdest,'')</v>
      </c>
      <c r="O120" s="41" t="str">
        <f t="shared" si="23"/>
        <v>CREATE INDEX x_hes_ccare_ccdisdest ON cprd_data.hes_ccare (ccdisdest);</v>
      </c>
    </row>
    <row r="121" spans="1:15" x14ac:dyDescent="0.3">
      <c r="A121" s="2" t="s">
        <v>304</v>
      </c>
      <c r="B121" s="2">
        <v>20</v>
      </c>
      <c r="C121" s="23" t="s">
        <v>327</v>
      </c>
      <c r="D121" s="23" t="s">
        <v>328</v>
      </c>
      <c r="E121" s="4" t="s">
        <v>6</v>
      </c>
      <c r="F121" s="4">
        <v>2</v>
      </c>
      <c r="G121" s="27" t="s">
        <v>205</v>
      </c>
      <c r="H121" s="20" t="s">
        <v>362</v>
      </c>
      <c r="L121" s="35" t="str">
        <f t="shared" si="24"/>
        <v>ccdisloc TINYINT,</v>
      </c>
      <c r="M121" s="35" t="str">
        <f t="shared" si="25"/>
        <v>@ccdisloc</v>
      </c>
      <c r="N121" s="35" t="str">
        <f t="shared" si="26"/>
        <v>ccdisloc = NULLIF(@ccdisloc,'')</v>
      </c>
      <c r="O121" s="41" t="str">
        <f t="shared" si="23"/>
        <v>CREATE INDEX x_hes_ccare_ccdisloc ON cprd_data.hes_ccare (ccdisloc);</v>
      </c>
    </row>
    <row r="122" spans="1:15" s="19" customFormat="1" x14ac:dyDescent="0.3">
      <c r="A122" s="24" t="s">
        <v>304</v>
      </c>
      <c r="B122" s="24">
        <v>21</v>
      </c>
      <c r="C122" s="24" t="s">
        <v>329</v>
      </c>
      <c r="D122" s="24" t="s">
        <v>330</v>
      </c>
      <c r="E122" s="19" t="s">
        <v>6</v>
      </c>
      <c r="F122" s="19">
        <v>3</v>
      </c>
      <c r="G122" s="30" t="s">
        <v>496</v>
      </c>
      <c r="H122" s="19" t="s">
        <v>362</v>
      </c>
      <c r="J122" s="30"/>
      <c r="L122" s="35" t="s">
        <v>541</v>
      </c>
      <c r="M122" s="35" t="str">
        <f t="shared" si="25"/>
        <v>@cclev2days</v>
      </c>
      <c r="N122" s="35" t="str">
        <f t="shared" si="26"/>
        <v>cclev2days = NULLIF(@cclev2days,'')</v>
      </c>
      <c r="O122" s="41" t="str">
        <f t="shared" si="23"/>
        <v>CREATE INDEX x_hes_ccare_cclev2days ON cprd_data.hes_ccare (cclev2days);</v>
      </c>
    </row>
    <row r="123" spans="1:15" s="19" customFormat="1" x14ac:dyDescent="0.3">
      <c r="A123" s="24" t="s">
        <v>304</v>
      </c>
      <c r="B123" s="24">
        <v>22</v>
      </c>
      <c r="C123" s="24" t="s">
        <v>331</v>
      </c>
      <c r="D123" s="24" t="s">
        <v>332</v>
      </c>
      <c r="E123" s="19" t="s">
        <v>6</v>
      </c>
      <c r="F123" s="19">
        <v>3</v>
      </c>
      <c r="G123" s="30" t="s">
        <v>496</v>
      </c>
      <c r="H123" s="19" t="s">
        <v>362</v>
      </c>
      <c r="J123" s="30"/>
      <c r="L123" s="35" t="s">
        <v>542</v>
      </c>
      <c r="M123" s="35" t="str">
        <f t="shared" si="25"/>
        <v>@cclev3days</v>
      </c>
      <c r="N123" s="35" t="str">
        <f t="shared" si="26"/>
        <v>cclev3days = NULLIF(@cclev3days,'')</v>
      </c>
      <c r="O123" s="41" t="str">
        <f t="shared" si="23"/>
        <v>CREATE INDEX x_hes_ccare_cclev3days ON cprd_data.hes_ccare (cclev3days);</v>
      </c>
    </row>
    <row r="124" spans="1:15" s="19" customFormat="1" x14ac:dyDescent="0.3">
      <c r="A124" s="24" t="s">
        <v>304</v>
      </c>
      <c r="B124" s="24">
        <v>23</v>
      </c>
      <c r="C124" s="24" t="s">
        <v>333</v>
      </c>
      <c r="D124" s="24" t="s">
        <v>334</v>
      </c>
      <c r="E124" s="19" t="s">
        <v>6</v>
      </c>
      <c r="F124" s="19">
        <v>3</v>
      </c>
      <c r="G124" s="30" t="s">
        <v>496</v>
      </c>
      <c r="H124" s="19" t="s">
        <v>362</v>
      </c>
      <c r="J124" s="30"/>
      <c r="L124" s="35" t="s">
        <v>543</v>
      </c>
      <c r="M124" s="35" t="str">
        <f t="shared" si="25"/>
        <v>@bcardsupdays</v>
      </c>
      <c r="N124" s="35" t="str">
        <f t="shared" si="26"/>
        <v>bcardsupdays = NULLIF(@bcardsupdays,'')</v>
      </c>
      <c r="O124" s="41" t="str">
        <f t="shared" si="23"/>
        <v>CREATE INDEX x_hes_ccare_bcardsupdays ON cprd_data.hes_ccare (bcardsupdays);</v>
      </c>
    </row>
    <row r="125" spans="1:15" s="19" customFormat="1" x14ac:dyDescent="0.3">
      <c r="A125" s="24" t="s">
        <v>304</v>
      </c>
      <c r="B125" s="24">
        <v>24</v>
      </c>
      <c r="C125" s="24" t="s">
        <v>335</v>
      </c>
      <c r="D125" s="24" t="s">
        <v>336</v>
      </c>
      <c r="E125" s="19" t="s">
        <v>6</v>
      </c>
      <c r="F125" s="19">
        <v>3</v>
      </c>
      <c r="G125" s="30" t="s">
        <v>496</v>
      </c>
      <c r="H125" s="19" t="s">
        <v>362</v>
      </c>
      <c r="J125" s="30"/>
      <c r="L125" s="35" t="s">
        <v>544</v>
      </c>
      <c r="M125" s="35" t="str">
        <f t="shared" si="25"/>
        <v>@acardsupdays</v>
      </c>
      <c r="N125" s="35" t="str">
        <f t="shared" si="26"/>
        <v>acardsupdays = NULLIF(@acardsupdays,'')</v>
      </c>
      <c r="O125" s="41" t="str">
        <f t="shared" si="23"/>
        <v>CREATE INDEX x_hes_ccare_acardsupdays ON cprd_data.hes_ccare (acardsupdays);</v>
      </c>
    </row>
    <row r="126" spans="1:15" s="19" customFormat="1" x14ac:dyDescent="0.3">
      <c r="A126" s="24" t="s">
        <v>304</v>
      </c>
      <c r="B126" s="24">
        <v>25</v>
      </c>
      <c r="C126" s="24" t="s">
        <v>337</v>
      </c>
      <c r="D126" s="24" t="s">
        <v>338</v>
      </c>
      <c r="E126" s="19" t="s">
        <v>6</v>
      </c>
      <c r="F126" s="19">
        <v>3</v>
      </c>
      <c r="G126" s="30" t="s">
        <v>496</v>
      </c>
      <c r="H126" s="19" t="s">
        <v>362</v>
      </c>
      <c r="J126" s="30"/>
      <c r="L126" s="35" t="s">
        <v>545</v>
      </c>
      <c r="M126" s="35" t="str">
        <f t="shared" si="25"/>
        <v>@bressupdays</v>
      </c>
      <c r="N126" s="35" t="str">
        <f t="shared" si="26"/>
        <v>bressupdays = NULLIF(@bressupdays,'')</v>
      </c>
      <c r="O126" s="41" t="str">
        <f t="shared" si="23"/>
        <v>CREATE INDEX x_hes_ccare_bressupdays ON cprd_data.hes_ccare (bressupdays);</v>
      </c>
    </row>
    <row r="127" spans="1:15" s="19" customFormat="1" x14ac:dyDescent="0.3">
      <c r="A127" s="24" t="s">
        <v>304</v>
      </c>
      <c r="B127" s="24">
        <v>26</v>
      </c>
      <c r="C127" s="24" t="s">
        <v>339</v>
      </c>
      <c r="D127" s="24" t="s">
        <v>340</v>
      </c>
      <c r="E127" s="19" t="s">
        <v>6</v>
      </c>
      <c r="F127" s="19">
        <v>3</v>
      </c>
      <c r="G127" s="30" t="s">
        <v>496</v>
      </c>
      <c r="H127" s="19" t="s">
        <v>362</v>
      </c>
      <c r="J127" s="30"/>
      <c r="L127" s="35" t="s">
        <v>546</v>
      </c>
      <c r="M127" s="35" t="str">
        <f t="shared" si="25"/>
        <v>@aressupdays</v>
      </c>
      <c r="N127" s="35" t="str">
        <f t="shared" si="26"/>
        <v>aressupdays = NULLIF(@aressupdays,'')</v>
      </c>
      <c r="O127" s="41" t="str">
        <f t="shared" si="23"/>
        <v>CREATE INDEX x_hes_ccare_aressupdays ON cprd_data.hes_ccare (aressupdays);</v>
      </c>
    </row>
    <row r="128" spans="1:15" s="19" customFormat="1" x14ac:dyDescent="0.3">
      <c r="A128" s="24" t="s">
        <v>304</v>
      </c>
      <c r="B128" s="24">
        <v>27</v>
      </c>
      <c r="C128" s="24" t="s">
        <v>341</v>
      </c>
      <c r="D128" s="24" t="s">
        <v>342</v>
      </c>
      <c r="E128" s="19" t="s">
        <v>6</v>
      </c>
      <c r="F128" s="19">
        <v>3</v>
      </c>
      <c r="G128" s="30" t="s">
        <v>496</v>
      </c>
      <c r="H128" s="19" t="s">
        <v>362</v>
      </c>
      <c r="J128" s="30"/>
      <c r="L128" s="35" t="s">
        <v>547</v>
      </c>
      <c r="M128" s="35" t="str">
        <f t="shared" si="25"/>
        <v>@gisupdays</v>
      </c>
      <c r="N128" s="35" t="str">
        <f t="shared" si="26"/>
        <v>gisupdays = NULLIF(@gisupdays,'')</v>
      </c>
      <c r="O128" s="41" t="str">
        <f t="shared" si="23"/>
        <v>CREATE INDEX x_hes_ccare_gisupdays ON cprd_data.hes_ccare (gisupdays);</v>
      </c>
    </row>
    <row r="129" spans="1:15" s="19" customFormat="1" x14ac:dyDescent="0.3">
      <c r="A129" s="24" t="s">
        <v>304</v>
      </c>
      <c r="B129" s="24">
        <v>28</v>
      </c>
      <c r="C129" s="24" t="s">
        <v>343</v>
      </c>
      <c r="D129" s="24" t="s">
        <v>344</v>
      </c>
      <c r="E129" s="19" t="s">
        <v>6</v>
      </c>
      <c r="F129" s="19">
        <v>3</v>
      </c>
      <c r="G129" s="30" t="s">
        <v>496</v>
      </c>
      <c r="H129" s="19" t="s">
        <v>362</v>
      </c>
      <c r="J129" s="30"/>
      <c r="L129" s="35" t="s">
        <v>548</v>
      </c>
      <c r="M129" s="35" t="str">
        <f t="shared" si="25"/>
        <v>@liversupdays</v>
      </c>
      <c r="N129" s="35" t="str">
        <f t="shared" si="26"/>
        <v>liversupdays = NULLIF(@liversupdays,'')</v>
      </c>
      <c r="O129" s="41" t="str">
        <f t="shared" si="23"/>
        <v>CREATE INDEX x_hes_ccare_liversupdays ON cprd_data.hes_ccare (liversupdays);</v>
      </c>
    </row>
    <row r="130" spans="1:15" s="19" customFormat="1" x14ac:dyDescent="0.3">
      <c r="A130" s="24" t="s">
        <v>304</v>
      </c>
      <c r="B130" s="24">
        <v>29</v>
      </c>
      <c r="C130" s="24" t="s">
        <v>345</v>
      </c>
      <c r="D130" s="24" t="s">
        <v>346</v>
      </c>
      <c r="E130" s="19" t="s">
        <v>6</v>
      </c>
      <c r="F130" s="19">
        <v>3</v>
      </c>
      <c r="G130" s="30" t="s">
        <v>496</v>
      </c>
      <c r="H130" s="19" t="s">
        <v>362</v>
      </c>
      <c r="J130" s="30"/>
      <c r="L130" s="35" t="s">
        <v>549</v>
      </c>
      <c r="M130" s="35" t="str">
        <f t="shared" si="25"/>
        <v>@neurosupdays</v>
      </c>
      <c r="N130" s="35" t="str">
        <f t="shared" si="26"/>
        <v>neurosupdays = NULLIF(@neurosupdays,'')</v>
      </c>
      <c r="O130" s="41" t="str">
        <f t="shared" si="23"/>
        <v>CREATE INDEX x_hes_ccare_neurosupdays ON cprd_data.hes_ccare (neurosupdays);</v>
      </c>
    </row>
    <row r="131" spans="1:15" s="19" customFormat="1" x14ac:dyDescent="0.3">
      <c r="A131" s="24" t="s">
        <v>304</v>
      </c>
      <c r="B131" s="24">
        <v>30</v>
      </c>
      <c r="C131" s="24" t="s">
        <v>347</v>
      </c>
      <c r="D131" s="24" t="s">
        <v>348</v>
      </c>
      <c r="E131" s="19" t="s">
        <v>6</v>
      </c>
      <c r="F131" s="19">
        <v>3</v>
      </c>
      <c r="G131" s="30" t="s">
        <v>496</v>
      </c>
      <c r="H131" s="19" t="s">
        <v>362</v>
      </c>
      <c r="J131" s="30"/>
      <c r="L131" s="35" t="s">
        <v>550</v>
      </c>
      <c r="M131" s="35" t="str">
        <f t="shared" si="25"/>
        <v>@rensupdays</v>
      </c>
      <c r="N131" s="35" t="str">
        <f t="shared" si="26"/>
        <v>rensupdays = NULLIF(@rensupdays,'')</v>
      </c>
      <c r="O131" s="41" t="str">
        <f t="shared" si="23"/>
        <v>CREATE INDEX x_hes_ccare_rensupdays ON cprd_data.hes_ccare (rensupdays);</v>
      </c>
    </row>
    <row r="132" spans="1:15" s="19" customFormat="1" x14ac:dyDescent="0.3">
      <c r="A132" s="24" t="s">
        <v>304</v>
      </c>
      <c r="B132" s="24">
        <v>31</v>
      </c>
      <c r="C132" s="24" t="s">
        <v>349</v>
      </c>
      <c r="D132" s="24" t="s">
        <v>350</v>
      </c>
      <c r="E132" s="19" t="s">
        <v>6</v>
      </c>
      <c r="F132" s="19">
        <v>3</v>
      </c>
      <c r="G132" s="30" t="s">
        <v>496</v>
      </c>
      <c r="H132" s="19" t="s">
        <v>362</v>
      </c>
      <c r="J132" s="30"/>
      <c r="L132" s="35" t="s">
        <v>551</v>
      </c>
      <c r="M132" s="35" t="str">
        <f t="shared" si="25"/>
        <v>@dermsupdays</v>
      </c>
      <c r="N132" s="35" t="str">
        <f t="shared" si="26"/>
        <v>dermsupdays = NULLIF(@dermsupdays,'')</v>
      </c>
      <c r="O132" s="41" t="str">
        <f t="shared" si="23"/>
        <v>CREATE INDEX x_hes_ccare_dermsupdays ON cprd_data.hes_ccare (dermsupdays);</v>
      </c>
    </row>
    <row r="133" spans="1:15" s="19" customFormat="1" x14ac:dyDescent="0.3">
      <c r="A133" s="24" t="s">
        <v>304</v>
      </c>
      <c r="B133" s="24">
        <v>32</v>
      </c>
      <c r="C133" s="24" t="s">
        <v>351</v>
      </c>
      <c r="D133" s="24" t="s">
        <v>352</v>
      </c>
      <c r="E133" s="19" t="s">
        <v>6</v>
      </c>
      <c r="F133" s="19">
        <v>1</v>
      </c>
      <c r="G133" s="30" t="s">
        <v>205</v>
      </c>
      <c r="H133" s="19" t="s">
        <v>362</v>
      </c>
      <c r="J133" s="30"/>
      <c r="L133" s="35" t="str">
        <f t="shared" si="24"/>
        <v>orgsupmax TINYINT,</v>
      </c>
      <c r="M133" s="35" t="str">
        <f t="shared" si="25"/>
        <v>@orgsupmax</v>
      </c>
      <c r="N133" s="35" t="str">
        <f t="shared" si="26"/>
        <v>orgsupmax = NULLIF(@orgsupmax,'')</v>
      </c>
      <c r="O133" s="41" t="str">
        <f t="shared" si="23"/>
        <v>CREATE INDEX x_hes_ccare_orgsupmax ON cprd_data.hes_ccare (orgsupmax);</v>
      </c>
    </row>
    <row r="134" spans="1:15" x14ac:dyDescent="0.3">
      <c r="A134" s="2" t="s">
        <v>304</v>
      </c>
      <c r="B134" s="2">
        <v>33</v>
      </c>
      <c r="C134" s="23" t="s">
        <v>353</v>
      </c>
      <c r="D134" s="23" t="s">
        <v>354</v>
      </c>
      <c r="E134" s="4" t="s">
        <v>6</v>
      </c>
      <c r="F134" s="4">
        <v>2</v>
      </c>
      <c r="G134" s="27" t="s">
        <v>205</v>
      </c>
      <c r="H134" s="20" t="s">
        <v>362</v>
      </c>
      <c r="J134" s="32"/>
      <c r="L134" s="35" t="str">
        <f t="shared" si="24"/>
        <v>ccunitfun TINYINT,</v>
      </c>
      <c r="M134" s="35" t="str">
        <f t="shared" si="25"/>
        <v>@ccunitfun</v>
      </c>
      <c r="N134" s="35" t="str">
        <f t="shared" si="26"/>
        <v>ccunitfun = NULLIF(@ccunitfun,'')</v>
      </c>
      <c r="O134" s="41" t="str">
        <f t="shared" si="23"/>
        <v>CREATE INDEX x_hes_ccare_ccunitfun ON cprd_data.hes_ccare (ccunitfun);</v>
      </c>
    </row>
    <row r="135" spans="1:15" x14ac:dyDescent="0.3">
      <c r="A135" s="2" t="s">
        <v>304</v>
      </c>
      <c r="B135" s="2">
        <v>34</v>
      </c>
      <c r="C135" s="23" t="s">
        <v>355</v>
      </c>
      <c r="D135" s="23" t="s">
        <v>356</v>
      </c>
      <c r="E135" s="4" t="s">
        <v>6</v>
      </c>
      <c r="F135" s="4">
        <v>2</v>
      </c>
      <c r="G135" s="27" t="s">
        <v>205</v>
      </c>
      <c r="H135" s="20" t="s">
        <v>362</v>
      </c>
      <c r="L135" s="35" t="str">
        <f t="shared" si="24"/>
        <v>unitbedconfig TINYINT,</v>
      </c>
      <c r="M135" s="35" t="str">
        <f t="shared" si="25"/>
        <v>@unitbedconfig</v>
      </c>
      <c r="N135" s="35" t="str">
        <f t="shared" si="26"/>
        <v>unitbedconfig = NULLIF(@unitbedconfig,'')</v>
      </c>
      <c r="O135" s="41" t="str">
        <f t="shared" si="23"/>
        <v>CREATE INDEX x_hes_ccare_unitbedconfig ON cprd_data.hes_ccare (unitbedconfig);</v>
      </c>
    </row>
    <row r="136" spans="1:15" s="19" customFormat="1" x14ac:dyDescent="0.3">
      <c r="A136" s="24" t="s">
        <v>304</v>
      </c>
      <c r="B136" s="24">
        <v>35</v>
      </c>
      <c r="C136" s="24" t="s">
        <v>357</v>
      </c>
      <c r="D136" s="24" t="s">
        <v>358</v>
      </c>
      <c r="E136" s="19" t="s">
        <v>6</v>
      </c>
      <c r="F136" s="19">
        <v>1</v>
      </c>
      <c r="G136" s="30" t="s">
        <v>492</v>
      </c>
      <c r="H136" s="19" t="s">
        <v>362</v>
      </c>
      <c r="J136" s="30"/>
      <c r="L136" s="35" t="s">
        <v>552</v>
      </c>
      <c r="M136" s="35" t="str">
        <f t="shared" si="25"/>
        <v>@bestmatch</v>
      </c>
      <c r="N136" s="35" t="str">
        <f t="shared" si="26"/>
        <v>bestmatch = NULLIF(@bestmatch,'')</v>
      </c>
      <c r="O136" s="41" t="str">
        <f t="shared" si="23"/>
        <v>CREATE INDEX x_hes_ccare_bestmatch ON cprd_data.hes_ccare (bestmatch);</v>
      </c>
    </row>
    <row r="137" spans="1:15" s="19" customFormat="1" x14ac:dyDescent="0.3">
      <c r="A137" s="24" t="s">
        <v>304</v>
      </c>
      <c r="B137" s="24">
        <v>36</v>
      </c>
      <c r="C137" s="23" t="s">
        <v>359</v>
      </c>
      <c r="D137" s="23" t="s">
        <v>360</v>
      </c>
      <c r="E137" s="19" t="s">
        <v>6</v>
      </c>
      <c r="F137" s="19">
        <v>2</v>
      </c>
      <c r="G137" s="27" t="s">
        <v>205</v>
      </c>
      <c r="J137" s="30"/>
      <c r="L137" s="35" t="str">
        <f t="shared" si="24"/>
        <v>ccapcrel TINYINT,</v>
      </c>
      <c r="M137" s="35" t="str">
        <f t="shared" si="25"/>
        <v>ccapcrel</v>
      </c>
      <c r="N137" s="35" t="str">
        <f t="shared" si="26"/>
        <v/>
      </c>
      <c r="O137" s="41" t="str">
        <f t="shared" si="23"/>
        <v>CREATE INDEX x_hes_ccare_ccapcrel ON cprd_data.hes_ccare (ccapcrel);</v>
      </c>
    </row>
    <row r="138" spans="1:15" s="38" customFormat="1" x14ac:dyDescent="0.3">
      <c r="A138" s="40" t="s">
        <v>304</v>
      </c>
      <c r="B138" s="38">
        <v>37</v>
      </c>
      <c r="C138" s="38" t="s">
        <v>511</v>
      </c>
      <c r="D138" s="38" t="s">
        <v>555</v>
      </c>
      <c r="I138" s="38" t="s">
        <v>512</v>
      </c>
    </row>
    <row r="139" spans="1:15" x14ac:dyDescent="0.3">
      <c r="M139" s="35" t="str">
        <f>M102&amp;", "&amp;M103&amp;", "&amp;M104&amp;", "&amp;M105&amp;", "&amp;M106&amp;", "&amp;M107&amp;", "&amp;M108&amp;", "&amp;M109&amp;", "&amp;M110&amp;", "&amp;M111&amp;", "&amp;M112&amp;", "&amp;M113&amp;", "&amp;M114&amp;", "&amp;M115&amp;", "&amp;M116&amp;", "&amp;M117&amp;", "&amp;M118&amp;", "&amp;M119&amp;", "&amp;M120&amp;", "&amp;M121&amp;", "&amp;M122&amp;", "&amp;M123&amp;", "&amp;M124&amp;", "&amp;M125&amp;", "&amp;M126&amp;", "&amp;M127&amp;", "&amp;M128&amp;", "&amp;M129&amp;", "&amp;M130&amp;", "&amp;M131&amp;", "&amp;M132&amp;", "&amp;M133&amp;", "&amp;M134&amp;", "&amp;M135&amp;", "&amp;M136&amp;", "&amp;M137</f>
        <v>patid, spno, epikey, @admidate, @discharged, @epistart, @epiend, eorder, @ccstartdate, @ccstarttime, @ccdisrdydate, @ccdisrdytime, @ccdisdate, @ccdistime, @ccadmitype, @ccadmisorc, @ccsorcloc, @ccdisstat, @ccdisdest, @ccdisloc, @cclev2days, @cclev3days, @bcardsupdays, @acardsupdays, @bressupdays, @aressupdays, @gisupdays, @liversupdays, @neurosupdays, @rensupdays, @dermsupdays, @orgsupmax, @ccunitfun, @unitbedconfig, @bestmatch, ccapcrel</v>
      </c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D1" workbookViewId="0">
      <selection activeCell="K7" sqref="K7:K11"/>
    </sheetView>
  </sheetViews>
  <sheetFormatPr defaultRowHeight="14.4" x14ac:dyDescent="0.3"/>
  <cols>
    <col min="1" max="1" width="11" bestFit="1" customWidth="1"/>
    <col min="2" max="2" width="24.5546875" customWidth="1"/>
    <col min="3" max="3" width="13.5546875" bestFit="1" customWidth="1"/>
    <col min="4" max="4" width="70.33203125" bestFit="1" customWidth="1"/>
    <col min="5" max="5" width="17.5546875" customWidth="1"/>
    <col min="7" max="7" width="34.109375" customWidth="1"/>
  </cols>
  <sheetData>
    <row r="1" spans="1:12" x14ac:dyDescent="0.3">
      <c r="A1" s="13" t="s">
        <v>206</v>
      </c>
      <c r="B1" s="13"/>
      <c r="C1" s="13" t="s">
        <v>196</v>
      </c>
      <c r="D1" s="13" t="s">
        <v>197</v>
      </c>
      <c r="E1" s="44" t="s">
        <v>198</v>
      </c>
      <c r="F1" s="44"/>
      <c r="G1" s="13" t="s">
        <v>199</v>
      </c>
      <c r="H1" s="13" t="s">
        <v>200</v>
      </c>
      <c r="I1" s="13" t="s">
        <v>201</v>
      </c>
      <c r="J1" s="13"/>
      <c r="K1" s="13"/>
      <c r="L1" s="13"/>
    </row>
    <row r="2" spans="1:12" x14ac:dyDescent="0.3">
      <c r="A2" s="2" t="s">
        <v>445</v>
      </c>
      <c r="B2" s="2">
        <v>1</v>
      </c>
      <c r="C2" s="2" t="s">
        <v>0</v>
      </c>
      <c r="D2" s="1" t="s">
        <v>1</v>
      </c>
      <c r="E2" s="13" t="s">
        <v>6</v>
      </c>
      <c r="F2" s="13" t="s">
        <v>476</v>
      </c>
      <c r="G2" s="3" t="s">
        <v>202</v>
      </c>
      <c r="H2" s="13"/>
      <c r="I2" s="13" t="s">
        <v>362</v>
      </c>
      <c r="J2" s="13"/>
      <c r="K2" s="13"/>
      <c r="L2" s="13"/>
    </row>
    <row r="3" spans="1:12" x14ac:dyDescent="0.3">
      <c r="A3" s="2" t="s">
        <v>445</v>
      </c>
      <c r="B3" s="2">
        <v>2</v>
      </c>
      <c r="C3" s="2" t="s">
        <v>4</v>
      </c>
      <c r="D3" s="1" t="s">
        <v>5</v>
      </c>
      <c r="E3" s="13" t="s">
        <v>6</v>
      </c>
      <c r="F3" s="13">
        <v>5</v>
      </c>
      <c r="G3" s="13" t="s">
        <v>203</v>
      </c>
      <c r="H3" s="13"/>
      <c r="I3" s="13"/>
      <c r="J3" s="13"/>
      <c r="K3" s="41" t="str">
        <f>"CREATE INDEX x_patient_imd2015_"&amp;C3&amp;" ON cprd_data.patient_imd2015 ("&amp;C3&amp;");"</f>
        <v>CREATE INDEX x_patient_imd2015_pracid ON cprd_data.patient_imd2015 (pracid);</v>
      </c>
      <c r="L3" s="13"/>
    </row>
    <row r="4" spans="1:12" x14ac:dyDescent="0.3">
      <c r="A4" s="2" t="s">
        <v>445</v>
      </c>
      <c r="B4" s="2">
        <v>3</v>
      </c>
      <c r="C4" t="s">
        <v>390</v>
      </c>
      <c r="D4" t="s">
        <v>391</v>
      </c>
      <c r="E4" t="s">
        <v>6</v>
      </c>
      <c r="F4" s="16">
        <v>2</v>
      </c>
      <c r="G4" t="s">
        <v>205</v>
      </c>
      <c r="H4" s="13" t="s">
        <v>362</v>
      </c>
      <c r="I4" s="13"/>
      <c r="J4" s="13"/>
      <c r="K4" s="41" t="str">
        <f>"CREATE INDEX x_patient_imd2015_"&amp;C4&amp;" ON cprd_data.patient_imd2015 ("&amp;C4&amp;");"</f>
        <v>CREATE INDEX x_patient_imd2015_imd2015_10 ON cprd_data.patient_imd2015 (imd2015_10);</v>
      </c>
      <c r="L4" s="13"/>
    </row>
    <row r="5" spans="1:12" x14ac:dyDescent="0.3">
      <c r="A5" s="5"/>
      <c r="B5" s="5"/>
      <c r="C5" s="5"/>
      <c r="D5" s="5"/>
      <c r="E5" s="6"/>
      <c r="F5" s="6"/>
      <c r="G5" s="6"/>
      <c r="H5" s="6"/>
      <c r="I5" s="6"/>
      <c r="J5" s="6"/>
      <c r="K5" s="41"/>
      <c r="L5" s="6"/>
    </row>
    <row r="6" spans="1:12" x14ac:dyDescent="0.3">
      <c r="A6" s="2" t="s">
        <v>446</v>
      </c>
      <c r="B6" s="2">
        <v>1</v>
      </c>
      <c r="C6" s="2" t="s">
        <v>4</v>
      </c>
      <c r="D6" s="1" t="s">
        <v>447</v>
      </c>
      <c r="E6" s="13" t="s">
        <v>6</v>
      </c>
      <c r="F6" s="13">
        <v>5</v>
      </c>
      <c r="G6" s="13" t="s">
        <v>203</v>
      </c>
      <c r="H6" s="13"/>
      <c r="I6" s="13" t="s">
        <v>362</v>
      </c>
      <c r="J6" s="13"/>
      <c r="K6" s="41"/>
      <c r="L6" s="13"/>
    </row>
    <row r="7" spans="1:12" x14ac:dyDescent="0.3">
      <c r="A7" s="2" t="s">
        <v>446</v>
      </c>
      <c r="B7" s="2">
        <v>2</v>
      </c>
      <c r="C7" s="2" t="s">
        <v>453</v>
      </c>
      <c r="D7" s="1" t="s">
        <v>458</v>
      </c>
      <c r="E7" s="13" t="s">
        <v>457</v>
      </c>
      <c r="G7" t="s">
        <v>468</v>
      </c>
      <c r="H7" s="13"/>
      <c r="I7" s="13"/>
      <c r="J7" s="13"/>
      <c r="K7" s="41" t="str">
        <f>"CREATE INDEX x_practice_imd_"&amp;C7&amp;" ON cprd_data.practice_imd ("&amp;C7&amp;");"</f>
        <v>CREATE INDEX x_practice_imd_country ON cprd_data.practice_imd (country);</v>
      </c>
      <c r="L7" s="13"/>
    </row>
    <row r="8" spans="1:12" x14ac:dyDescent="0.3">
      <c r="A8" s="2" t="s">
        <v>446</v>
      </c>
      <c r="B8" s="2">
        <v>3</v>
      </c>
      <c r="C8" t="s">
        <v>448</v>
      </c>
      <c r="D8" t="s">
        <v>454</v>
      </c>
      <c r="E8" t="s">
        <v>6</v>
      </c>
      <c r="F8" s="16">
        <v>2</v>
      </c>
      <c r="G8" t="s">
        <v>205</v>
      </c>
      <c r="H8" s="13" t="s">
        <v>362</v>
      </c>
      <c r="I8" s="13"/>
      <c r="K8" s="41" t="str">
        <f t="shared" ref="K8:K11" si="0">"CREATE INDEX x_practice_imd_"&amp;C8&amp;" ON cprd_data.practice_imd ("&amp;C8&amp;");"</f>
        <v>CREATE INDEX x_practice_imd_e2015_imd_10 ON cprd_data.practice_imd (e2015_imd_10);</v>
      </c>
    </row>
    <row r="9" spans="1:12" x14ac:dyDescent="0.3">
      <c r="A9" s="2" t="s">
        <v>446</v>
      </c>
      <c r="B9" s="2">
        <v>4</v>
      </c>
      <c r="C9" t="s">
        <v>449</v>
      </c>
      <c r="D9" t="s">
        <v>452</v>
      </c>
      <c r="E9" t="s">
        <v>6</v>
      </c>
      <c r="F9" s="16">
        <v>2</v>
      </c>
      <c r="G9" t="s">
        <v>205</v>
      </c>
      <c r="H9" s="15" t="s">
        <v>362</v>
      </c>
      <c r="K9" s="41" t="str">
        <f t="shared" si="0"/>
        <v>CREATE INDEX x_practice_imd_ni2017_imd_10 ON cprd_data.practice_imd (ni2017_imd_10);</v>
      </c>
    </row>
    <row r="10" spans="1:12" x14ac:dyDescent="0.3">
      <c r="A10" s="2" t="s">
        <v>446</v>
      </c>
      <c r="B10" s="2">
        <v>5</v>
      </c>
      <c r="C10" t="s">
        <v>450</v>
      </c>
      <c r="D10" t="s">
        <v>455</v>
      </c>
      <c r="E10" t="s">
        <v>6</v>
      </c>
      <c r="F10" s="16">
        <v>2</v>
      </c>
      <c r="G10" t="s">
        <v>205</v>
      </c>
      <c r="H10" s="15" t="s">
        <v>362</v>
      </c>
      <c r="K10" s="41" t="str">
        <f t="shared" si="0"/>
        <v>CREATE INDEX x_practice_imd_s2016_imd_10 ON cprd_data.practice_imd (s2016_imd_10);</v>
      </c>
    </row>
    <row r="11" spans="1:12" x14ac:dyDescent="0.3">
      <c r="A11" s="2" t="s">
        <v>446</v>
      </c>
      <c r="B11" s="2">
        <v>6</v>
      </c>
      <c r="C11" t="s">
        <v>451</v>
      </c>
      <c r="D11" t="s">
        <v>456</v>
      </c>
      <c r="E11" t="s">
        <v>6</v>
      </c>
      <c r="F11" s="16">
        <v>2</v>
      </c>
      <c r="G11" t="s">
        <v>205</v>
      </c>
      <c r="H11" s="15" t="s">
        <v>362</v>
      </c>
      <c r="K11" s="41" t="str">
        <f t="shared" si="0"/>
        <v>CREATE INDEX x_practice_imd_w2014_imd_10 ON cprd_data.practice_imd (w2014_imd_10);</v>
      </c>
    </row>
    <row r="13" spans="1:12" x14ac:dyDescent="0.3">
      <c r="A13" s="2" t="s">
        <v>475</v>
      </c>
    </row>
  </sheetData>
  <mergeCells count="1"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B1" workbookViewId="0">
      <selection activeCell="M3" sqref="M3"/>
    </sheetView>
  </sheetViews>
  <sheetFormatPr defaultRowHeight="14.4" x14ac:dyDescent="0.3"/>
  <cols>
    <col min="1" max="1" width="18.21875" customWidth="1"/>
    <col min="2" max="2" width="27.5546875" customWidth="1"/>
    <col min="3" max="3" width="12.5546875" customWidth="1"/>
    <col min="4" max="4" width="18" customWidth="1"/>
    <col min="5" max="5" width="18.6640625" customWidth="1"/>
    <col min="10" max="10" width="31.44140625" customWidth="1"/>
  </cols>
  <sheetData>
    <row r="1" spans="1:13" x14ac:dyDescent="0.3">
      <c r="A1" s="9" t="s">
        <v>196</v>
      </c>
      <c r="B1" s="9" t="s">
        <v>197</v>
      </c>
      <c r="C1" s="42" t="s">
        <v>198</v>
      </c>
      <c r="D1" s="42"/>
      <c r="E1" s="9" t="s">
        <v>199</v>
      </c>
      <c r="F1" s="9" t="s">
        <v>200</v>
      </c>
      <c r="G1" s="9" t="s">
        <v>201</v>
      </c>
      <c r="H1" s="14" t="s">
        <v>459</v>
      </c>
    </row>
    <row r="2" spans="1:13" x14ac:dyDescent="0.3">
      <c r="A2" t="s">
        <v>0</v>
      </c>
      <c r="B2" t="s">
        <v>1</v>
      </c>
      <c r="C2" t="s">
        <v>6</v>
      </c>
      <c r="D2">
        <v>20</v>
      </c>
      <c r="E2" s="8" t="s">
        <v>202</v>
      </c>
      <c r="G2" s="10" t="s">
        <v>362</v>
      </c>
      <c r="J2" s="39" t="str">
        <f>A2&amp;" "&amp;E2&amp;","</f>
        <v>patid BIGINT UNSIGNED,</v>
      </c>
      <c r="K2" s="39" t="str">
        <f>IF(OR(F2="Yes",E2="DATE"),"@"&amp;A2,A2)</f>
        <v>patid</v>
      </c>
      <c r="L2" s="39" t="str">
        <f t="shared" ref="L2:L27" si="0">IF(AND(F2="Yes",E2&lt;&gt;"DATE"),A2&amp;" = NULLIF(@"&amp;A2&amp;",'')",IF(AND(F2="Yes",E2="DATE"),A2&amp;" = STR_TO_DATE(NULLIF(@"&amp;A2&amp;",''),'%d/%m/%Y')",IF(AND(F2="",E2="DATE"),A2&amp;" = STR_TO_DATE(@"&amp;A2&amp;",'%d/%m/%Y')","")))</f>
        <v/>
      </c>
      <c r="M2" s="41"/>
    </row>
    <row r="3" spans="1:13" x14ac:dyDescent="0.3">
      <c r="A3" t="s">
        <v>4</v>
      </c>
      <c r="B3" t="s">
        <v>5</v>
      </c>
      <c r="C3" t="s">
        <v>6</v>
      </c>
      <c r="D3">
        <v>5</v>
      </c>
      <c r="E3" s="9" t="s">
        <v>203</v>
      </c>
      <c r="J3" s="39" t="str">
        <f t="shared" ref="J3:J27" si="1">A3&amp;" "&amp;E3&amp;","</f>
        <v>pracid MEDIUMINT,</v>
      </c>
      <c r="K3" s="39" t="str">
        <f t="shared" ref="K3:K27" si="2">IF(OR(F3="Yes",E3="DATE"),"@"&amp;A3,A3)</f>
        <v>pracid</v>
      </c>
      <c r="L3" s="39" t="str">
        <f t="shared" si="0"/>
        <v/>
      </c>
      <c r="M3" s="41" t="str">
        <f t="shared" ref="M3:M27" si="3">"CREATE INDEX x_ons_death_"&amp;A3&amp;" ON cprd_data.ons_death ("&amp;A3&amp;");"</f>
        <v>CREATE INDEX x_ons_death_pracid ON cprd_data.ons_death (pracid);</v>
      </c>
    </row>
    <row r="4" spans="1:13" x14ac:dyDescent="0.3">
      <c r="A4" t="s">
        <v>424</v>
      </c>
      <c r="B4" t="s">
        <v>392</v>
      </c>
      <c r="C4" t="s">
        <v>6</v>
      </c>
      <c r="D4">
        <v>20</v>
      </c>
      <c r="E4" s="8" t="s">
        <v>202</v>
      </c>
      <c r="J4" s="39" t="str">
        <f t="shared" si="1"/>
        <v>gen_death_id BIGINT UNSIGNED,</v>
      </c>
      <c r="K4" s="39" t="str">
        <f t="shared" si="2"/>
        <v>gen_death_id</v>
      </c>
      <c r="L4" s="39" t="str">
        <f t="shared" si="0"/>
        <v/>
      </c>
      <c r="M4" s="41" t="str">
        <f t="shared" si="3"/>
        <v>CREATE INDEX x_ons_death_gen_death_id ON cprd_data.ons_death (gen_death_id);</v>
      </c>
    </row>
    <row r="5" spans="1:13" x14ac:dyDescent="0.3">
      <c r="A5" t="s">
        <v>425</v>
      </c>
      <c r="B5" t="s">
        <v>393</v>
      </c>
      <c r="C5" t="s">
        <v>6</v>
      </c>
      <c r="D5">
        <v>3</v>
      </c>
      <c r="E5" t="s">
        <v>204</v>
      </c>
      <c r="J5" s="39" t="str">
        <f t="shared" si="1"/>
        <v>n_patid_death SMALLINT,</v>
      </c>
      <c r="K5" s="39" t="str">
        <f t="shared" si="2"/>
        <v>n_patid_death</v>
      </c>
      <c r="L5" s="39" t="str">
        <f t="shared" si="0"/>
        <v/>
      </c>
      <c r="M5" s="41" t="str">
        <f t="shared" si="3"/>
        <v>CREATE INDEX x_ons_death_n_patid_death ON cprd_data.ons_death (n_patid_death);</v>
      </c>
    </row>
    <row r="6" spans="1:13" x14ac:dyDescent="0.3">
      <c r="A6" t="s">
        <v>211</v>
      </c>
      <c r="B6" t="s">
        <v>394</v>
      </c>
      <c r="C6" t="s">
        <v>6</v>
      </c>
      <c r="D6">
        <v>1</v>
      </c>
      <c r="E6" t="s">
        <v>205</v>
      </c>
      <c r="J6" s="39" t="str">
        <f t="shared" si="1"/>
        <v>match_rank TINYINT,</v>
      </c>
      <c r="K6" s="39" t="str">
        <f t="shared" si="2"/>
        <v>match_rank</v>
      </c>
      <c r="L6" s="39" t="str">
        <f t="shared" si="0"/>
        <v/>
      </c>
      <c r="M6" s="41" t="str">
        <f t="shared" si="3"/>
        <v>CREATE INDEX x_ons_death_match_rank ON cprd_data.ons_death (match_rank);</v>
      </c>
    </row>
    <row r="7" spans="1:13" x14ac:dyDescent="0.3">
      <c r="A7" t="s">
        <v>395</v>
      </c>
      <c r="B7" t="s">
        <v>396</v>
      </c>
      <c r="C7" t="s">
        <v>14</v>
      </c>
      <c r="D7" t="s">
        <v>15</v>
      </c>
      <c r="E7" t="s">
        <v>14</v>
      </c>
      <c r="H7" t="s">
        <v>426</v>
      </c>
      <c r="J7" s="39" t="str">
        <f t="shared" si="1"/>
        <v>dor DATE,</v>
      </c>
      <c r="K7" s="39" t="str">
        <f t="shared" si="2"/>
        <v>@dor</v>
      </c>
      <c r="L7" s="39" t="str">
        <f t="shared" si="0"/>
        <v>dor = STR_TO_DATE(@dor,'%d/%m/%Y')</v>
      </c>
      <c r="M7" s="41" t="str">
        <f t="shared" si="3"/>
        <v>CREATE INDEX x_ons_death_dor ON cprd_data.ons_death (dor);</v>
      </c>
    </row>
    <row r="8" spans="1:13" x14ac:dyDescent="0.3">
      <c r="A8" t="s">
        <v>397</v>
      </c>
      <c r="B8" t="s">
        <v>398</v>
      </c>
      <c r="C8" t="s">
        <v>14</v>
      </c>
      <c r="D8" t="s">
        <v>15</v>
      </c>
      <c r="E8" t="s">
        <v>14</v>
      </c>
      <c r="F8" t="s">
        <v>362</v>
      </c>
      <c r="J8" s="39" t="str">
        <f t="shared" si="1"/>
        <v>dod DATE,</v>
      </c>
      <c r="K8" s="39" t="str">
        <f t="shared" si="2"/>
        <v>@dod</v>
      </c>
      <c r="L8" s="39" t="str">
        <f t="shared" si="0"/>
        <v>dod = STR_TO_DATE(NULLIF(@dod,''),'%d/%m/%Y')</v>
      </c>
      <c r="M8" s="41" t="str">
        <f t="shared" si="3"/>
        <v>CREATE INDEX x_ons_death_dod ON cprd_data.ons_death (dod);</v>
      </c>
    </row>
    <row r="9" spans="1:13" x14ac:dyDescent="0.3">
      <c r="A9" t="s">
        <v>399</v>
      </c>
      <c r="B9" t="s">
        <v>400</v>
      </c>
      <c r="C9" t="s">
        <v>361</v>
      </c>
      <c r="D9" t="s">
        <v>401</v>
      </c>
      <c r="E9" t="s">
        <v>204</v>
      </c>
      <c r="F9" t="s">
        <v>362</v>
      </c>
      <c r="H9" t="s">
        <v>556</v>
      </c>
      <c r="J9" s="39" t="str">
        <f t="shared" si="1"/>
        <v>dod_partial SMALLINT,</v>
      </c>
      <c r="K9" s="39" t="str">
        <f t="shared" si="2"/>
        <v>@dod_partial</v>
      </c>
      <c r="L9" s="39" t="str">
        <f t="shared" si="0"/>
        <v>dod_partial = NULLIF(@dod_partial,'')</v>
      </c>
      <c r="M9" s="41" t="str">
        <f t="shared" si="3"/>
        <v>CREATE INDEX x_ons_death_dod_partial ON cprd_data.ons_death (dod_partial);</v>
      </c>
    </row>
    <row r="10" spans="1:13" x14ac:dyDescent="0.3">
      <c r="A10" t="s">
        <v>402</v>
      </c>
      <c r="B10" t="s">
        <v>403</v>
      </c>
      <c r="C10" t="s">
        <v>6</v>
      </c>
      <c r="D10">
        <v>1</v>
      </c>
      <c r="E10" t="s">
        <v>205</v>
      </c>
      <c r="J10" s="39" t="str">
        <f t="shared" si="1"/>
        <v>nhs_indicator TINYINT,</v>
      </c>
      <c r="K10" s="39" t="str">
        <f t="shared" si="2"/>
        <v>nhs_indicator</v>
      </c>
      <c r="L10" s="39" t="str">
        <f t="shared" si="0"/>
        <v/>
      </c>
      <c r="M10" s="41" t="str">
        <f t="shared" si="3"/>
        <v>CREATE INDEX x_ons_death_nhs_indicator ON cprd_data.ons_death (nhs_indicator);</v>
      </c>
    </row>
    <row r="11" spans="1:13" x14ac:dyDescent="0.3">
      <c r="A11" t="s">
        <v>404</v>
      </c>
      <c r="B11" t="s">
        <v>405</v>
      </c>
      <c r="C11" t="s">
        <v>361</v>
      </c>
      <c r="D11">
        <v>255</v>
      </c>
      <c r="E11" t="s">
        <v>477</v>
      </c>
      <c r="F11" t="s">
        <v>362</v>
      </c>
      <c r="J11" s="39" t="str">
        <f t="shared" si="1"/>
        <v>pod_category VARCHAR(21),</v>
      </c>
      <c r="K11" s="39" t="str">
        <f t="shared" si="2"/>
        <v>@pod_category</v>
      </c>
      <c r="L11" s="39" t="str">
        <f t="shared" si="0"/>
        <v>pod_category = NULLIF(@pod_category,'')</v>
      </c>
      <c r="M11" s="41" t="str">
        <f t="shared" si="3"/>
        <v>CREATE INDEX x_ons_death_pod_category ON cprd_data.ons_death (pod_category);</v>
      </c>
    </row>
    <row r="12" spans="1:13" x14ac:dyDescent="0.3">
      <c r="A12" t="s">
        <v>406</v>
      </c>
      <c r="B12" t="s">
        <v>407</v>
      </c>
      <c r="C12" t="s">
        <v>361</v>
      </c>
      <c r="D12">
        <v>6</v>
      </c>
      <c r="E12" t="s">
        <v>557</v>
      </c>
      <c r="F12" t="s">
        <v>362</v>
      </c>
      <c r="J12" s="39" t="str">
        <f t="shared" si="1"/>
        <v>cause VARCHAR(5),</v>
      </c>
      <c r="K12" s="39" t="str">
        <f t="shared" si="2"/>
        <v>@cause</v>
      </c>
      <c r="L12" s="39" t="str">
        <f t="shared" si="0"/>
        <v>cause = NULLIF(@cause,'')</v>
      </c>
      <c r="M12" s="41" t="str">
        <f t="shared" si="3"/>
        <v>CREATE INDEX x_ons_death_cause ON cprd_data.ons_death (cause);</v>
      </c>
    </row>
    <row r="13" spans="1:13" x14ac:dyDescent="0.3">
      <c r="A13" t="s">
        <v>408</v>
      </c>
      <c r="B13" t="s">
        <v>423</v>
      </c>
      <c r="C13" t="s">
        <v>361</v>
      </c>
      <c r="D13">
        <v>6</v>
      </c>
      <c r="E13" t="s">
        <v>557</v>
      </c>
      <c r="F13" t="s">
        <v>362</v>
      </c>
      <c r="J13" s="39" t="str">
        <f t="shared" si="1"/>
        <v>cause1 VARCHAR(5),</v>
      </c>
      <c r="K13" s="39" t="str">
        <f t="shared" si="2"/>
        <v>@cause1</v>
      </c>
      <c r="L13" s="39" t="str">
        <f t="shared" si="0"/>
        <v>cause1 = NULLIF(@cause1,'')</v>
      </c>
      <c r="M13" s="41" t="str">
        <f t="shared" si="3"/>
        <v>CREATE INDEX x_ons_death_cause1 ON cprd_data.ons_death (cause1);</v>
      </c>
    </row>
    <row r="14" spans="1:13" x14ac:dyDescent="0.3">
      <c r="A14" t="s">
        <v>409</v>
      </c>
      <c r="B14" t="s">
        <v>423</v>
      </c>
      <c r="C14" t="s">
        <v>361</v>
      </c>
      <c r="D14">
        <v>6</v>
      </c>
      <c r="E14" t="s">
        <v>557</v>
      </c>
      <c r="F14" t="s">
        <v>362</v>
      </c>
      <c r="J14" s="39" t="str">
        <f t="shared" si="1"/>
        <v>cause2 VARCHAR(5),</v>
      </c>
      <c r="K14" s="39" t="str">
        <f t="shared" si="2"/>
        <v>@cause2</v>
      </c>
      <c r="L14" s="39" t="str">
        <f t="shared" si="0"/>
        <v>cause2 = NULLIF(@cause2,'')</v>
      </c>
      <c r="M14" s="41" t="str">
        <f t="shared" si="3"/>
        <v>CREATE INDEX x_ons_death_cause2 ON cprd_data.ons_death (cause2);</v>
      </c>
    </row>
    <row r="15" spans="1:13" x14ac:dyDescent="0.3">
      <c r="A15" t="s">
        <v>410</v>
      </c>
      <c r="B15" t="s">
        <v>423</v>
      </c>
      <c r="C15" t="s">
        <v>361</v>
      </c>
      <c r="D15">
        <v>6</v>
      </c>
      <c r="E15" t="s">
        <v>557</v>
      </c>
      <c r="F15" t="s">
        <v>362</v>
      </c>
      <c r="J15" s="39" t="str">
        <f t="shared" si="1"/>
        <v>cause3 VARCHAR(5),</v>
      </c>
      <c r="K15" s="39" t="str">
        <f t="shared" si="2"/>
        <v>@cause3</v>
      </c>
      <c r="L15" s="39" t="str">
        <f t="shared" si="0"/>
        <v>cause3 = NULLIF(@cause3,'')</v>
      </c>
      <c r="M15" s="41" t="str">
        <f t="shared" si="3"/>
        <v>CREATE INDEX x_ons_death_cause3 ON cprd_data.ons_death (cause3);</v>
      </c>
    </row>
    <row r="16" spans="1:13" x14ac:dyDescent="0.3">
      <c r="A16" t="s">
        <v>411</v>
      </c>
      <c r="B16" t="s">
        <v>423</v>
      </c>
      <c r="C16" t="s">
        <v>361</v>
      </c>
      <c r="D16">
        <v>6</v>
      </c>
      <c r="E16" t="s">
        <v>557</v>
      </c>
      <c r="F16" t="s">
        <v>362</v>
      </c>
      <c r="J16" s="39" t="str">
        <f t="shared" si="1"/>
        <v>cause4 VARCHAR(5),</v>
      </c>
      <c r="K16" s="39" t="str">
        <f t="shared" si="2"/>
        <v>@cause4</v>
      </c>
      <c r="L16" s="39" t="str">
        <f t="shared" si="0"/>
        <v>cause4 = NULLIF(@cause4,'')</v>
      </c>
      <c r="M16" s="41" t="str">
        <f t="shared" si="3"/>
        <v>CREATE INDEX x_ons_death_cause4 ON cprd_data.ons_death (cause4);</v>
      </c>
    </row>
    <row r="17" spans="1:13" x14ac:dyDescent="0.3">
      <c r="A17" t="s">
        <v>412</v>
      </c>
      <c r="B17" t="s">
        <v>423</v>
      </c>
      <c r="C17" t="s">
        <v>361</v>
      </c>
      <c r="D17">
        <v>6</v>
      </c>
      <c r="E17" t="s">
        <v>557</v>
      </c>
      <c r="F17" t="s">
        <v>362</v>
      </c>
      <c r="J17" s="39" t="str">
        <f t="shared" si="1"/>
        <v>cause5 VARCHAR(5),</v>
      </c>
      <c r="K17" s="39" t="str">
        <f t="shared" si="2"/>
        <v>@cause5</v>
      </c>
      <c r="L17" s="39" t="str">
        <f t="shared" si="0"/>
        <v>cause5 = NULLIF(@cause5,'')</v>
      </c>
      <c r="M17" s="41" t="str">
        <f t="shared" si="3"/>
        <v>CREATE INDEX x_ons_death_cause5 ON cprd_data.ons_death (cause5);</v>
      </c>
    </row>
    <row r="18" spans="1:13" x14ac:dyDescent="0.3">
      <c r="A18" t="s">
        <v>413</v>
      </c>
      <c r="B18" t="s">
        <v>423</v>
      </c>
      <c r="C18" t="s">
        <v>361</v>
      </c>
      <c r="D18">
        <v>6</v>
      </c>
      <c r="E18" t="s">
        <v>557</v>
      </c>
      <c r="F18" t="s">
        <v>362</v>
      </c>
      <c r="J18" s="39" t="str">
        <f t="shared" si="1"/>
        <v>cause6 VARCHAR(5),</v>
      </c>
      <c r="K18" s="39" t="str">
        <f t="shared" si="2"/>
        <v>@cause6</v>
      </c>
      <c r="L18" s="39" t="str">
        <f t="shared" si="0"/>
        <v>cause6 = NULLIF(@cause6,'')</v>
      </c>
      <c r="M18" s="41" t="str">
        <f t="shared" si="3"/>
        <v>CREATE INDEX x_ons_death_cause6 ON cprd_data.ons_death (cause6);</v>
      </c>
    </row>
    <row r="19" spans="1:13" x14ac:dyDescent="0.3">
      <c r="A19" t="s">
        <v>414</v>
      </c>
      <c r="B19" t="s">
        <v>423</v>
      </c>
      <c r="C19" t="s">
        <v>361</v>
      </c>
      <c r="D19">
        <v>6</v>
      </c>
      <c r="E19" t="s">
        <v>557</v>
      </c>
      <c r="F19" t="s">
        <v>362</v>
      </c>
      <c r="J19" s="39" t="str">
        <f t="shared" si="1"/>
        <v>cause7 VARCHAR(5),</v>
      </c>
      <c r="K19" s="39" t="str">
        <f t="shared" si="2"/>
        <v>@cause7</v>
      </c>
      <c r="L19" s="39" t="str">
        <f t="shared" si="0"/>
        <v>cause7 = NULLIF(@cause7,'')</v>
      </c>
      <c r="M19" s="41" t="str">
        <f t="shared" si="3"/>
        <v>CREATE INDEX x_ons_death_cause7 ON cprd_data.ons_death (cause7);</v>
      </c>
    </row>
    <row r="20" spans="1:13" x14ac:dyDescent="0.3">
      <c r="A20" t="s">
        <v>415</v>
      </c>
      <c r="B20" t="s">
        <v>423</v>
      </c>
      <c r="C20" t="s">
        <v>361</v>
      </c>
      <c r="D20">
        <v>6</v>
      </c>
      <c r="E20" t="s">
        <v>557</v>
      </c>
      <c r="F20" t="s">
        <v>362</v>
      </c>
      <c r="J20" s="39" t="str">
        <f t="shared" si="1"/>
        <v>cause8 VARCHAR(5),</v>
      </c>
      <c r="K20" s="39" t="str">
        <f t="shared" si="2"/>
        <v>@cause8</v>
      </c>
      <c r="L20" s="39" t="str">
        <f t="shared" si="0"/>
        <v>cause8 = NULLIF(@cause8,'')</v>
      </c>
      <c r="M20" s="41" t="str">
        <f t="shared" si="3"/>
        <v>CREATE INDEX x_ons_death_cause8 ON cprd_data.ons_death (cause8);</v>
      </c>
    </row>
    <row r="21" spans="1:13" x14ac:dyDescent="0.3">
      <c r="A21" t="s">
        <v>416</v>
      </c>
      <c r="B21" t="s">
        <v>423</v>
      </c>
      <c r="C21" t="s">
        <v>361</v>
      </c>
      <c r="D21">
        <v>6</v>
      </c>
      <c r="E21" t="s">
        <v>557</v>
      </c>
      <c r="F21" t="s">
        <v>362</v>
      </c>
      <c r="J21" s="39" t="str">
        <f t="shared" si="1"/>
        <v>cause9 VARCHAR(5),</v>
      </c>
      <c r="K21" s="39" t="str">
        <f t="shared" si="2"/>
        <v>@cause9</v>
      </c>
      <c r="L21" s="39" t="str">
        <f t="shared" si="0"/>
        <v>cause9 = NULLIF(@cause9,'')</v>
      </c>
      <c r="M21" s="41" t="str">
        <f t="shared" si="3"/>
        <v>CREATE INDEX x_ons_death_cause9 ON cprd_data.ons_death (cause9);</v>
      </c>
    </row>
    <row r="22" spans="1:13" x14ac:dyDescent="0.3">
      <c r="A22" t="s">
        <v>417</v>
      </c>
      <c r="B22" t="s">
        <v>423</v>
      </c>
      <c r="C22" t="s">
        <v>361</v>
      </c>
      <c r="D22">
        <v>6</v>
      </c>
      <c r="E22" t="s">
        <v>557</v>
      </c>
      <c r="F22" t="s">
        <v>362</v>
      </c>
      <c r="J22" s="39" t="str">
        <f t="shared" si="1"/>
        <v>cause10 VARCHAR(5),</v>
      </c>
      <c r="K22" s="39" t="str">
        <f t="shared" si="2"/>
        <v>@cause10</v>
      </c>
      <c r="L22" s="39" t="str">
        <f t="shared" si="0"/>
        <v>cause10 = NULLIF(@cause10,'')</v>
      </c>
      <c r="M22" s="41" t="str">
        <f t="shared" si="3"/>
        <v>CREATE INDEX x_ons_death_cause10 ON cprd_data.ons_death (cause10);</v>
      </c>
    </row>
    <row r="23" spans="1:13" x14ac:dyDescent="0.3">
      <c r="A23" t="s">
        <v>418</v>
      </c>
      <c r="B23" t="s">
        <v>423</v>
      </c>
      <c r="C23" t="s">
        <v>361</v>
      </c>
      <c r="D23">
        <v>6</v>
      </c>
      <c r="E23" t="s">
        <v>557</v>
      </c>
      <c r="F23" t="s">
        <v>362</v>
      </c>
      <c r="J23" s="39" t="str">
        <f t="shared" si="1"/>
        <v>cause11 VARCHAR(5),</v>
      </c>
      <c r="K23" s="39" t="str">
        <f t="shared" si="2"/>
        <v>@cause11</v>
      </c>
      <c r="L23" s="39" t="str">
        <f t="shared" si="0"/>
        <v>cause11 = NULLIF(@cause11,'')</v>
      </c>
      <c r="M23" s="41" t="str">
        <f t="shared" si="3"/>
        <v>CREATE INDEX x_ons_death_cause11 ON cprd_data.ons_death (cause11);</v>
      </c>
    </row>
    <row r="24" spans="1:13" x14ac:dyDescent="0.3">
      <c r="A24" t="s">
        <v>419</v>
      </c>
      <c r="B24" t="s">
        <v>423</v>
      </c>
      <c r="C24" t="s">
        <v>361</v>
      </c>
      <c r="D24">
        <v>6</v>
      </c>
      <c r="E24" t="s">
        <v>557</v>
      </c>
      <c r="F24" t="s">
        <v>362</v>
      </c>
      <c r="J24" s="39" t="str">
        <f t="shared" si="1"/>
        <v>cause12 VARCHAR(5),</v>
      </c>
      <c r="K24" s="39" t="str">
        <f t="shared" si="2"/>
        <v>@cause12</v>
      </c>
      <c r="L24" s="39" t="str">
        <f t="shared" si="0"/>
        <v>cause12 = NULLIF(@cause12,'')</v>
      </c>
      <c r="M24" s="41" t="str">
        <f t="shared" si="3"/>
        <v>CREATE INDEX x_ons_death_cause12 ON cprd_data.ons_death (cause12);</v>
      </c>
    </row>
    <row r="25" spans="1:13" x14ac:dyDescent="0.3">
      <c r="A25" t="s">
        <v>420</v>
      </c>
      <c r="B25" t="s">
        <v>423</v>
      </c>
      <c r="C25" t="s">
        <v>361</v>
      </c>
      <c r="D25">
        <v>6</v>
      </c>
      <c r="E25" t="s">
        <v>557</v>
      </c>
      <c r="F25" t="s">
        <v>362</v>
      </c>
      <c r="J25" s="39" t="str">
        <f t="shared" si="1"/>
        <v>cause13 VARCHAR(5),</v>
      </c>
      <c r="K25" s="39" t="str">
        <f t="shared" si="2"/>
        <v>@cause13</v>
      </c>
      <c r="L25" s="39" t="str">
        <f t="shared" si="0"/>
        <v>cause13 = NULLIF(@cause13,'')</v>
      </c>
      <c r="M25" s="41" t="str">
        <f t="shared" si="3"/>
        <v>CREATE INDEX x_ons_death_cause13 ON cprd_data.ons_death (cause13);</v>
      </c>
    </row>
    <row r="26" spans="1:13" x14ac:dyDescent="0.3">
      <c r="A26" t="s">
        <v>421</v>
      </c>
      <c r="B26" t="s">
        <v>423</v>
      </c>
      <c r="C26" t="s">
        <v>361</v>
      </c>
      <c r="D26">
        <v>6</v>
      </c>
      <c r="E26" t="s">
        <v>557</v>
      </c>
      <c r="F26" t="s">
        <v>362</v>
      </c>
      <c r="J26" s="39" t="str">
        <f t="shared" si="1"/>
        <v>cause14 VARCHAR(5),</v>
      </c>
      <c r="K26" s="39" t="str">
        <f t="shared" si="2"/>
        <v>@cause14</v>
      </c>
      <c r="L26" s="39" t="str">
        <f t="shared" si="0"/>
        <v>cause14 = NULLIF(@cause14,'')</v>
      </c>
      <c r="M26" s="41" t="str">
        <f t="shared" si="3"/>
        <v>CREATE INDEX x_ons_death_cause14 ON cprd_data.ons_death (cause14);</v>
      </c>
    </row>
    <row r="27" spans="1:13" x14ac:dyDescent="0.3">
      <c r="A27" t="s">
        <v>422</v>
      </c>
      <c r="B27" t="s">
        <v>423</v>
      </c>
      <c r="C27" t="s">
        <v>361</v>
      </c>
      <c r="D27">
        <v>6</v>
      </c>
      <c r="E27" t="s">
        <v>557</v>
      </c>
      <c r="F27" t="s">
        <v>362</v>
      </c>
      <c r="J27" s="39" t="str">
        <f t="shared" si="1"/>
        <v>cause15 VARCHAR(5),</v>
      </c>
      <c r="K27" s="39" t="str">
        <f t="shared" si="2"/>
        <v>@cause15</v>
      </c>
      <c r="L27" s="39" t="str">
        <f t="shared" si="0"/>
        <v>cause15 = NULLIF(@cause15,'')</v>
      </c>
      <c r="M27" s="41" t="str">
        <f t="shared" si="3"/>
        <v>CREATE INDEX x_ons_death_cause15 ON cprd_data.ons_death (cause15);</v>
      </c>
    </row>
    <row r="28" spans="1:13" x14ac:dyDescent="0.3">
      <c r="J28" s="39"/>
      <c r="K28" s="39" t="str">
        <f>K2&amp;", "&amp;K3&amp;", "&amp;K4&amp;", "&amp;K5&amp;", "&amp;K6&amp;", "&amp;K7&amp;", "&amp;K8&amp;", "&amp;K9&amp;", "&amp;K10&amp;", "&amp;K11&amp;", "&amp;K12&amp;", "&amp;K13&amp;", "&amp;K14&amp;", "&amp;K15&amp;", "&amp;K16&amp;", "&amp;K17&amp;", "&amp;K18&amp;", "&amp;K19&amp;", "&amp;K20&amp;", "&amp;K21&amp;", "&amp;K22&amp;", "&amp;K23&amp;", "&amp;K24&amp;", "&amp;K25&amp;", "&amp;K26&amp;", "&amp;K27</f>
        <v>patid, pracid, gen_death_id, n_patid_death, match_rank, @dor, @dod, @dod_partial, nhs_indicator, @pod_category, @cause, @cause1, @cause2, @cause3, @cause4, @cause5, @cause6, @cause7, @cause8, @cause9, @cause10, @cause11, @cause12, @cause13, @cause14, @cause15</v>
      </c>
      <c r="L28" s="39"/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C20" sqref="C20"/>
    </sheetView>
  </sheetViews>
  <sheetFormatPr defaultRowHeight="14.4" x14ac:dyDescent="0.3"/>
  <cols>
    <col min="2" max="2" width="21.109375" bestFit="1" customWidth="1"/>
    <col min="3" max="3" width="28.33203125" customWidth="1"/>
    <col min="4" max="4" width="13.44140625" customWidth="1"/>
    <col min="5" max="5" width="16.77734375" customWidth="1"/>
    <col min="6" max="6" width="28.109375" customWidth="1"/>
  </cols>
  <sheetData>
    <row r="1" spans="1:14" x14ac:dyDescent="0.3">
      <c r="B1" s="11" t="s">
        <v>196</v>
      </c>
      <c r="C1" s="11" t="s">
        <v>197</v>
      </c>
      <c r="D1" s="42" t="s">
        <v>198</v>
      </c>
      <c r="E1" s="42"/>
      <c r="F1" s="11" t="s">
        <v>199</v>
      </c>
      <c r="G1" s="11" t="s">
        <v>200</v>
      </c>
      <c r="H1" s="11" t="s">
        <v>201</v>
      </c>
    </row>
    <row r="2" spans="1:14" x14ac:dyDescent="0.3">
      <c r="A2">
        <v>1</v>
      </c>
      <c r="B2" t="s">
        <v>0</v>
      </c>
      <c r="C2" t="s">
        <v>1</v>
      </c>
      <c r="D2" t="s">
        <v>6</v>
      </c>
      <c r="E2">
        <v>20</v>
      </c>
      <c r="F2" s="8" t="s">
        <v>202</v>
      </c>
      <c r="H2" t="s">
        <v>558</v>
      </c>
      <c r="K2" s="39" t="str">
        <f>B2&amp;" "&amp;F2&amp;","</f>
        <v>patid BIGINT UNSIGNED,</v>
      </c>
      <c r="L2" s="39" t="str">
        <f>IF(OR(G2="Yes",F2="DATE"),"@"&amp;B2,B2)</f>
        <v>patid</v>
      </c>
      <c r="M2" s="39" t="str">
        <f t="shared" ref="M2:M3" si="0">IF(AND(G2="Yes",F2&lt;&gt;"DATE"),B2&amp;" = NULLIF(@"&amp;B2&amp;",'')",IF(AND(G2="Yes",F2="DATE"),B2&amp;" = STR_TO_DATE(NULLIF(@"&amp;B2&amp;",''),'%d/%m/%Y')",IF(AND(G2="",F2="DATE"),B2&amp;" = STR_TO_DATE(@"&amp;B2&amp;",'%d/%m/%Y')","")))</f>
        <v/>
      </c>
      <c r="N2" s="41" t="str">
        <f>"CREATE INDEX x_sgss_"&amp;B2&amp;" ON cprd_data.sgss ("&amp;B2&amp;");"</f>
        <v>CREATE INDEX x_sgss_patid ON cprd_data.sgss (patid);</v>
      </c>
    </row>
    <row r="3" spans="1:14" x14ac:dyDescent="0.3">
      <c r="A3">
        <v>2</v>
      </c>
      <c r="B3" t="s">
        <v>4</v>
      </c>
      <c r="C3" t="s">
        <v>5</v>
      </c>
      <c r="D3" t="s">
        <v>6</v>
      </c>
      <c r="E3">
        <v>5</v>
      </c>
      <c r="F3" s="11" t="s">
        <v>203</v>
      </c>
      <c r="K3" s="39" t="str">
        <f t="shared" ref="K3:K4" si="1">B3&amp;" "&amp;F3&amp;","</f>
        <v>pracid MEDIUMINT,</v>
      </c>
      <c r="L3" s="39" t="str">
        <f t="shared" ref="L3:L4" si="2">IF(OR(G3="Yes",F3="DATE"),"@"&amp;B3,B3)</f>
        <v>pracid</v>
      </c>
      <c r="M3" s="39" t="str">
        <f t="shared" si="0"/>
        <v/>
      </c>
      <c r="N3" s="41" t="str">
        <f t="shared" ref="N3:N11" si="3">"CREATE INDEX x_sgss_"&amp;B3&amp;" ON cprd_data.sgss ("&amp;B3&amp;");"</f>
        <v>CREATE INDEX x_sgss_pracid ON cprd_data.sgss (pracid);</v>
      </c>
    </row>
    <row r="4" spans="1:14" x14ac:dyDescent="0.3">
      <c r="A4">
        <v>3</v>
      </c>
      <c r="B4" t="s">
        <v>427</v>
      </c>
      <c r="C4" t="s">
        <v>428</v>
      </c>
      <c r="D4" t="s">
        <v>6</v>
      </c>
      <c r="E4">
        <v>3</v>
      </c>
      <c r="F4" t="s">
        <v>204</v>
      </c>
      <c r="K4" s="39" t="str">
        <f t="shared" si="1"/>
        <v>n_patid_spec SMALLINT,</v>
      </c>
      <c r="L4" s="39" t="str">
        <f t="shared" si="2"/>
        <v>n_patid_spec</v>
      </c>
      <c r="M4" s="39" t="str">
        <f t="shared" ref="M4:M11" si="4">IF(AND(G4="Yes",F4&lt;&gt;"DATE"),B4&amp;" = NULLIF(@"&amp;B4&amp;",'')",IF(AND(G4="Yes",F4="DATE"),B4&amp;" = STR_TO_DATE(NULLIF(@"&amp;B4&amp;",''),'%d/%m/%Y')",IF(AND(G4="",F4="DATE"),B4&amp;" = STR_TO_DATE(@"&amp;B4&amp;",'%d/%m/%Y')","")))</f>
        <v/>
      </c>
      <c r="N4" s="41" t="str">
        <f t="shared" si="3"/>
        <v>CREATE INDEX x_sgss_n_patid_spec ON cprd_data.sgss (n_patid_spec);</v>
      </c>
    </row>
    <row r="5" spans="1:14" x14ac:dyDescent="0.3">
      <c r="A5">
        <v>4</v>
      </c>
      <c r="B5" t="s">
        <v>429</v>
      </c>
      <c r="C5" t="s">
        <v>430</v>
      </c>
      <c r="D5" t="s">
        <v>431</v>
      </c>
      <c r="E5" t="s">
        <v>478</v>
      </c>
      <c r="F5" t="s">
        <v>203</v>
      </c>
      <c r="K5" s="39" t="str">
        <f t="shared" ref="K5:K11" si="5">B5&amp;" "&amp;F5&amp;","</f>
        <v>pseudo_specimen_id MEDIUMINT,</v>
      </c>
      <c r="L5" s="39" t="str">
        <f t="shared" ref="L5:L11" si="6">IF(OR(G5="Yes",F5="DATE"),"@"&amp;B5,B5)</f>
        <v>pseudo_specimen_id</v>
      </c>
      <c r="M5" s="39" t="str">
        <f t="shared" si="4"/>
        <v/>
      </c>
      <c r="N5" s="41" t="str">
        <f t="shared" si="3"/>
        <v>CREATE INDEX x_sgss_pseudo_specimen_id ON cprd_data.sgss (pseudo_specimen_id);</v>
      </c>
    </row>
    <row r="6" spans="1:14" x14ac:dyDescent="0.3">
      <c r="A6">
        <v>5</v>
      </c>
      <c r="B6" t="s">
        <v>432</v>
      </c>
      <c r="C6" t="s">
        <v>433</v>
      </c>
      <c r="D6" t="s">
        <v>2</v>
      </c>
      <c r="E6">
        <v>33</v>
      </c>
      <c r="F6" t="s">
        <v>479</v>
      </c>
      <c r="K6" s="39" t="str">
        <f t="shared" si="5"/>
        <v>organism_species_name CHAR(33),</v>
      </c>
      <c r="L6" s="39" t="str">
        <f t="shared" si="6"/>
        <v>organism_species_name</v>
      </c>
      <c r="M6" s="39" t="str">
        <f t="shared" si="4"/>
        <v/>
      </c>
      <c r="N6" s="41" t="str">
        <f t="shared" si="3"/>
        <v>CREATE INDEX x_sgss_organism_species_name ON cprd_data.sgss (organism_species_name);</v>
      </c>
    </row>
    <row r="7" spans="1:14" x14ac:dyDescent="0.3">
      <c r="A7">
        <v>6</v>
      </c>
      <c r="B7" t="s">
        <v>434</v>
      </c>
      <c r="C7" t="s">
        <v>435</v>
      </c>
      <c r="D7" t="s">
        <v>2</v>
      </c>
      <c r="E7" t="s">
        <v>480</v>
      </c>
      <c r="F7" t="s">
        <v>14</v>
      </c>
      <c r="K7" s="39" t="str">
        <f t="shared" si="5"/>
        <v>lab_report_date DATE,</v>
      </c>
      <c r="L7" s="39" t="str">
        <f t="shared" si="6"/>
        <v>@lab_report_date</v>
      </c>
      <c r="M7" s="39" t="str">
        <f t="shared" si="4"/>
        <v>lab_report_date = STR_TO_DATE(@lab_report_date,'%d/%m/%Y')</v>
      </c>
      <c r="N7" s="41" t="str">
        <f t="shared" si="3"/>
        <v>CREATE INDEX x_sgss_lab_report_date ON cprd_data.sgss (lab_report_date);</v>
      </c>
    </row>
    <row r="8" spans="1:14" x14ac:dyDescent="0.3">
      <c r="A8">
        <v>7</v>
      </c>
      <c r="B8" t="s">
        <v>436</v>
      </c>
      <c r="C8" t="s">
        <v>437</v>
      </c>
      <c r="D8" t="s">
        <v>6</v>
      </c>
      <c r="E8" t="s">
        <v>481</v>
      </c>
      <c r="F8" t="s">
        <v>204</v>
      </c>
      <c r="G8" t="s">
        <v>362</v>
      </c>
      <c r="I8" s="14" t="s">
        <v>482</v>
      </c>
      <c r="K8" s="39" t="str">
        <f t="shared" si="5"/>
        <v>age_in_years SMALLINT,</v>
      </c>
      <c r="L8" s="39" t="str">
        <f t="shared" si="6"/>
        <v>@age_in_years</v>
      </c>
      <c r="M8" s="39" t="str">
        <f t="shared" si="4"/>
        <v>age_in_years = NULLIF(@age_in_years,'')</v>
      </c>
      <c r="N8" s="41" t="str">
        <f t="shared" si="3"/>
        <v>CREATE INDEX x_sgss_age_in_years ON cprd_data.sgss (age_in_years);</v>
      </c>
    </row>
    <row r="9" spans="1:14" x14ac:dyDescent="0.3">
      <c r="A9">
        <v>8</v>
      </c>
      <c r="B9" t="s">
        <v>438</v>
      </c>
      <c r="C9" t="s">
        <v>439</v>
      </c>
      <c r="D9" t="s">
        <v>6</v>
      </c>
      <c r="E9" t="s">
        <v>481</v>
      </c>
      <c r="F9" t="s">
        <v>204</v>
      </c>
      <c r="K9" s="39" t="str">
        <f t="shared" si="5"/>
        <v>reporting_lab_id SMALLINT,</v>
      </c>
      <c r="L9" s="39" t="str">
        <f t="shared" si="6"/>
        <v>reporting_lab_id</v>
      </c>
      <c r="M9" s="39" t="str">
        <f t="shared" si="4"/>
        <v/>
      </c>
      <c r="N9" s="41" t="str">
        <f t="shared" si="3"/>
        <v>CREATE INDEX x_sgss_reporting_lab_id ON cprd_data.sgss (reporting_lab_id);</v>
      </c>
    </row>
    <row r="10" spans="1:14" x14ac:dyDescent="0.3">
      <c r="A10">
        <v>9</v>
      </c>
      <c r="B10" t="s">
        <v>440</v>
      </c>
      <c r="C10" t="s">
        <v>441</v>
      </c>
      <c r="D10" t="s">
        <v>2</v>
      </c>
      <c r="E10" t="s">
        <v>480</v>
      </c>
      <c r="F10" t="s">
        <v>14</v>
      </c>
      <c r="K10" s="39" t="str">
        <f t="shared" si="5"/>
        <v>specimen_date DATE,</v>
      </c>
      <c r="L10" s="39" t="str">
        <f t="shared" si="6"/>
        <v>@specimen_date</v>
      </c>
      <c r="M10" s="39" t="str">
        <f t="shared" si="4"/>
        <v>specimen_date = STR_TO_DATE(@specimen_date,'%d/%m/%Y')</v>
      </c>
      <c r="N10" s="41" t="str">
        <f t="shared" si="3"/>
        <v>CREATE INDEX x_sgss_specimen_date ON cprd_data.sgss (specimen_date);</v>
      </c>
    </row>
    <row r="11" spans="1:14" x14ac:dyDescent="0.3">
      <c r="A11">
        <v>10</v>
      </c>
      <c r="B11" t="s">
        <v>442</v>
      </c>
      <c r="C11" t="s">
        <v>443</v>
      </c>
      <c r="D11" t="s">
        <v>2</v>
      </c>
      <c r="E11">
        <v>5</v>
      </c>
      <c r="F11" t="s">
        <v>483</v>
      </c>
      <c r="G11" t="s">
        <v>362</v>
      </c>
      <c r="I11" t="s">
        <v>484</v>
      </c>
      <c r="K11" s="39" t="str">
        <f t="shared" si="5"/>
        <v>care_home BOOL,</v>
      </c>
      <c r="L11" s="39" t="str">
        <f t="shared" si="6"/>
        <v>@care_home</v>
      </c>
      <c r="M11" s="39" t="str">
        <f t="shared" si="4"/>
        <v>care_home = NULLIF(@care_home,'')</v>
      </c>
      <c r="N11" s="41" t="str">
        <f t="shared" si="3"/>
        <v>CREATE INDEX x_sgss_care_home ON cprd_data.sgss (care_home);</v>
      </c>
    </row>
    <row r="12" spans="1:14" s="38" customFormat="1" x14ac:dyDescent="0.3">
      <c r="A12" s="38">
        <v>11</v>
      </c>
      <c r="B12" s="38" t="s">
        <v>511</v>
      </c>
      <c r="C12" s="40"/>
      <c r="F12" s="38" t="s">
        <v>204</v>
      </c>
      <c r="I12" s="38" t="s">
        <v>512</v>
      </c>
    </row>
  </sheetData>
  <mergeCells count="1"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43FFE2BB5364AA07A7BBEE2C00788" ma:contentTypeVersion="12" ma:contentTypeDescription="Create a new document." ma:contentTypeScope="" ma:versionID="c33d31759029131d8e59390615110ce0">
  <xsd:schema xmlns:xsd="http://www.w3.org/2001/XMLSchema" xmlns:xs="http://www.w3.org/2001/XMLSchema" xmlns:p="http://schemas.microsoft.com/office/2006/metadata/properties" xmlns:ns3="05882578-497b-4cf7-81dc-3721c52819b3" xmlns:ns4="4b8f695c-c865-44f8-899f-0021c83a7e4b" targetNamespace="http://schemas.microsoft.com/office/2006/metadata/properties" ma:root="true" ma:fieldsID="3c8897dff4450f2d9e66545f941b4913" ns3:_="" ns4:_="">
    <xsd:import namespace="05882578-497b-4cf7-81dc-3721c52819b3"/>
    <xsd:import namespace="4b8f695c-c865-44f8-899f-0021c83a7e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82578-497b-4cf7-81dc-3721c52819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f695c-c865-44f8-899f-0021c83a7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B2BBAC-1128-4E8F-AE67-FB3406E7F9E4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4b8f695c-c865-44f8-899f-0021c83a7e4b"/>
    <ds:schemaRef ds:uri="http://schemas.microsoft.com/office/infopath/2007/PartnerControls"/>
    <ds:schemaRef ds:uri="http://schemas.openxmlformats.org/package/2006/metadata/core-properties"/>
    <ds:schemaRef ds:uri="05882578-497b-4cf7-81dc-3721c52819b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8163878-0816-4F57-8EF3-861B338695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882578-497b-4cf7-81dc-3721c52819b3"/>
    <ds:schemaRef ds:uri="4b8f695c-c865-44f8-899f-0021c83a7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3D9658-E0B6-4B0B-90BD-431E9E2F98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CHESS</vt:lpstr>
      <vt:lpstr>HES APC</vt:lpstr>
      <vt:lpstr>IMD2015</vt:lpstr>
      <vt:lpstr>ONS death</vt:lpstr>
      <vt:lpstr>SGSS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Katie</dc:creator>
  <cp:lastModifiedBy>Young, Katie</cp:lastModifiedBy>
  <dcterms:created xsi:type="dcterms:W3CDTF">2021-04-19T08:08:14Z</dcterms:created>
  <dcterms:modified xsi:type="dcterms:W3CDTF">2021-08-09T17:03:36Z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0x010100F7443FFE2BB5364AA07A7BBEE2C00788</vt:lpwstr>
  </property>
</Properties>
</file>