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KBOG010.cac.local\filescac$\lherrera\Documents\LINA HERRERA\CGC\Otras actividades\Libro Pandemia\Capítulo AGORA\Resumen libro pandemia\"/>
    </mc:Choice>
  </mc:AlternateContent>
  <xr:revisionPtr revIDLastSave="0" documentId="13_ncr:1_{33064915-DD80-4F57-9809-C0DD2D9EA571}" xr6:coauthVersionLast="47" xr6:coauthVersionMax="47" xr10:uidLastSave="{00000000-0000-0000-0000-000000000000}"/>
  <bookViews>
    <workbookView xWindow="-110" yWindow="-110" windowWidth="19420" windowHeight="11020" tabRatio="950" activeTab="33" xr2:uid="{00000000-000D-0000-FFFF-FFFF00000000}"/>
  </bookViews>
  <sheets>
    <sheet name="T1" sheetId="2" r:id="rId1"/>
    <sheet name="T2" sheetId="133" r:id="rId2"/>
    <sheet name="Tiempo Patología" sheetId="15" state="hidden" r:id="rId3"/>
    <sheet name="Tiempo diagnóstico" sheetId="16" state="hidden" r:id="rId4"/>
    <sheet name="Tiempo tratamiento" sheetId="17" state="hidden" r:id="rId5"/>
    <sheet name="Porcentaje estadificados" sheetId="18" state="hidden" r:id="rId6"/>
    <sheet name="Atencion paliativa" sheetId="21" state="hidden" r:id="rId7"/>
    <sheet name="Quimio" sheetId="22" state="hidden" r:id="rId8"/>
    <sheet name="F1" sheetId="58" r:id="rId9"/>
    <sheet name="T3" sheetId="124" r:id="rId10"/>
    <sheet name="T4" sheetId="125" r:id="rId11"/>
    <sheet name="T5" sheetId="134" r:id="rId12"/>
    <sheet name="F2a" sheetId="95" r:id="rId13"/>
    <sheet name="F2b" sheetId="97" r:id="rId14"/>
    <sheet name="F2c" sheetId="99" r:id="rId15"/>
    <sheet name="F3a" sheetId="107" r:id="rId16"/>
    <sheet name="F3b" sheetId="108" r:id="rId17"/>
    <sheet name="F3c" sheetId="109" r:id="rId18"/>
    <sheet name="F3d" sheetId="110" r:id="rId19"/>
    <sheet name="F4ab" sheetId="111" r:id="rId20"/>
    <sheet name="F4cd" sheetId="112" r:id="rId21"/>
    <sheet name="T6" sheetId="132" r:id="rId22"/>
    <sheet name="F5" sheetId="136" r:id="rId23"/>
    <sheet name="T7" sheetId="127" r:id="rId24"/>
    <sheet name="T8" sheetId="128" r:id="rId25"/>
    <sheet name="T9" sheetId="129" r:id="rId26"/>
    <sheet name="T10" sheetId="131" r:id="rId27"/>
    <sheet name="T11" sheetId="72" r:id="rId28"/>
    <sheet name="F6a" sheetId="62" r:id="rId29"/>
    <sheet name="F6b" sheetId="63" r:id="rId30"/>
    <sheet name="F7" sheetId="65" r:id="rId31"/>
    <sheet name="T12" sheetId="130" r:id="rId32"/>
    <sheet name="F8a" sheetId="69" r:id="rId33"/>
    <sheet name="F8b" sheetId="70" r:id="rId34"/>
    <sheet name="Cirugia" sheetId="23" state="hidden" r:id="rId35"/>
  </sheets>
  <externalReferences>
    <externalReference r:id="rId36"/>
    <externalReference r:id="rId37"/>
    <externalReference r:id="rId38"/>
  </externalReferences>
  <definedNames>
    <definedName name="_Ref102458690" localSheetId="1">'T2'!$A$1</definedName>
    <definedName name="_Ref102476298" localSheetId="26">'T10'!$A$1</definedName>
    <definedName name="_Ref95217593" localSheetId="21">'T6'!#REF!</definedName>
    <definedName name="_Ref95462645" localSheetId="32">F8a!$A$1</definedName>
    <definedName name="borrador" hidden="1">#REF!</definedName>
    <definedName name="CondifinalvsRegimen" localSheetId="12">'[1]Tabla 42'!#REF!</definedName>
    <definedName name="CondifinalvsRegimen" localSheetId="13">'[1]Tabla 42'!#REF!</definedName>
    <definedName name="CondifinalvsRegimen" localSheetId="14">'[1]Tabla 42'!#REF!</definedName>
    <definedName name="CondifinalvsRegimen" localSheetId="16">'[1]Tabla 42'!#REF!</definedName>
    <definedName name="CondifinalvsRegimen" localSheetId="17">'[1]Tabla 42'!#REF!</definedName>
    <definedName name="CondifinalvsRegimen" localSheetId="18">'[1]Tabla 42'!#REF!</definedName>
    <definedName name="CondifinalvsRegimen" localSheetId="32">'[2]Tabla 44'!#REF!</definedName>
    <definedName name="CondifinalvsRegimen">'[1]Tabla 42'!#REF!</definedName>
    <definedName name="Confinalvsreg">'[1]Tabla 42'!#REF!</definedName>
    <definedName name="copia200">'[3]Tabla 25. '!$BJ$10:$BM$142</definedName>
    <definedName name="copiasTAB">'[3]Tabla 25. '!$AV$5:$BC$142</definedName>
    <definedName name="Dep_Tap">'[3]Tabla 25. '!$AA$6:$AD$108</definedName>
    <definedName name="Departamento" localSheetId="12">'[1]Tabla 36'!#REF!</definedName>
    <definedName name="Departamento" localSheetId="13">'[1]Tabla 36'!#REF!</definedName>
    <definedName name="Departamento" localSheetId="14">'[1]Tabla 36'!#REF!</definedName>
    <definedName name="Departamento" localSheetId="16">'[1]Tabla 36'!#REF!</definedName>
    <definedName name="Departamento" localSheetId="17">'[1]Tabla 36'!#REF!</definedName>
    <definedName name="Departamento" localSheetId="18">'[1]Tabla 36'!#REF!</definedName>
    <definedName name="Departamento" localSheetId="32">'[2]Tabla 38,'!#REF!</definedName>
    <definedName name="Departamento">'[1]Tabla 36'!#REF!</definedName>
    <definedName name="DepartamentoMenores" localSheetId="12">'[1]Tabla 40'!#REF!</definedName>
    <definedName name="DepartamentoMenores" localSheetId="13">'[1]Tabla 40'!#REF!</definedName>
    <definedName name="DepartamentoMenores" localSheetId="14">'[1]Tabla 40'!#REF!</definedName>
    <definedName name="DepartamentoMenores" localSheetId="16">'[1]Tabla 40'!#REF!</definedName>
    <definedName name="DepartamentoMenores" localSheetId="17">'[1]Tabla 40'!#REF!</definedName>
    <definedName name="DepartamentoMenores" localSheetId="18">'[1]Tabla 40'!#REF!</definedName>
    <definedName name="DepartamentoMenores" localSheetId="32">'[2]Tabla 42'!#REF!</definedName>
    <definedName name="DepartamentoMenores">'[1]Tabla 40'!#REF!</definedName>
    <definedName name="DepartaVsGestantes" localSheetId="12">'[1]Tabla 35'!#REF!</definedName>
    <definedName name="DepartaVsGestantes" localSheetId="13">'[1]Tabla 35'!#REF!</definedName>
    <definedName name="DepartaVsGestantes" localSheetId="14">'[1]Tabla 35'!#REF!</definedName>
    <definedName name="DepartaVsGestantes" localSheetId="16">'[1]Tabla 35'!#REF!</definedName>
    <definedName name="DepartaVsGestantes" localSheetId="17">'[1]Tabla 35'!#REF!</definedName>
    <definedName name="DepartaVsGestantes" localSheetId="18">'[1]Tabla 35'!#REF!</definedName>
    <definedName name="DepartaVsGestantes" localSheetId="32">'[2]Tabla 37'!#REF!</definedName>
    <definedName name="DepartaVsGestantes">'[1]Tabla 35'!#REF!</definedName>
    <definedName name="EdadVsGestantes" localSheetId="12">'[1]Tabla 35'!#REF!</definedName>
    <definedName name="EdadVsGestantes" localSheetId="13">'[1]Tabla 35'!#REF!</definedName>
    <definedName name="EdadVsGestantes" localSheetId="14">'[1]Tabla 35'!#REF!</definedName>
    <definedName name="EdadVsGestantes" localSheetId="16">'[1]Tabla 35'!#REF!</definedName>
    <definedName name="EdadVsGestantes" localSheetId="17">'[1]Tabla 35'!#REF!</definedName>
    <definedName name="EdadVsGestantes" localSheetId="18">'[1]Tabla 35'!#REF!</definedName>
    <definedName name="EdadVsGestantes" localSheetId="32">'[2]Tabla 37'!#REF!</definedName>
    <definedName name="EdadVsGestantes">'[1]Tabla 35'!#REF!</definedName>
    <definedName name="EdadVsInfectadas" localSheetId="12">'[1]Tabla 36'!#REF!</definedName>
    <definedName name="EdadVsInfectadas" localSheetId="13">'[1]Tabla 36'!#REF!</definedName>
    <definedName name="EdadVsInfectadas" localSheetId="14">'[1]Tabla 36'!#REF!</definedName>
    <definedName name="EdadVsInfectadas" localSheetId="16">'[1]Tabla 36'!#REF!</definedName>
    <definedName name="EdadVsInfectadas" localSheetId="17">'[1]Tabla 36'!#REF!</definedName>
    <definedName name="EdadVsInfectadas" localSheetId="18">'[1]Tabla 36'!#REF!</definedName>
    <definedName name="EdadVsInfectadas" localSheetId="32">'[2]Tabla 38,'!#REF!</definedName>
    <definedName name="EdadVsInfectadas">'[1]Tabla 36'!#REF!</definedName>
    <definedName name="EPS_200">'[3]Tabla 26.'!$AK$4:$AO$281</definedName>
    <definedName name="EPS_Copia">'[3]Tabla 26.'!$V$6:$AC$280</definedName>
    <definedName name="EPS_Terapia">'[3]Tabla 26.'!$AE$6:$AI$304</definedName>
    <definedName name="EstadioVsRegimen" localSheetId="12">#REF!</definedName>
    <definedName name="EstadioVsRegimen" localSheetId="13">#REF!</definedName>
    <definedName name="EstadioVsRegimen" localSheetId="14">#REF!</definedName>
    <definedName name="EstadioVsRegimen" localSheetId="16">#REF!</definedName>
    <definedName name="EstadioVsRegimen" localSheetId="17">#REF!</definedName>
    <definedName name="EstadioVsRegimen" localSheetId="18">#REF!</definedName>
    <definedName name="EstadioVsRegimen" localSheetId="32">#REF!</definedName>
    <definedName name="EstadioVsRegimen">#REF!</definedName>
    <definedName name="EvsR">#REF!</definedName>
    <definedName name="figtres" hidden="1">#REF!</definedName>
    <definedName name="fIGURA3" localSheetId="12" hidden="1">#REF!</definedName>
    <definedName name="fIGURA3" localSheetId="13" hidden="1">#REF!</definedName>
    <definedName name="fIGURA3" localSheetId="14" hidden="1">#REF!</definedName>
    <definedName name="fIGURA3" localSheetId="16" hidden="1">#REF!</definedName>
    <definedName name="fIGURA3" localSheetId="17" hidden="1">#REF!</definedName>
    <definedName name="fIGURA3" localSheetId="18" hidden="1">#REF!</definedName>
    <definedName name="fIGURA3" hidden="1">#REF!</definedName>
    <definedName name="figuraborarr" hidden="1">#REF!</definedName>
    <definedName name="incidencia" hidden="1">#REF!</definedName>
    <definedName name="IntraVsRegimen">'[3]Tabla 38'!$AO$5:$AU$25</definedName>
    <definedName name="LacteoVsRegimen" localSheetId="12">'[1]Tabla 42'!#REF!</definedName>
    <definedName name="LacteoVsRegimen" localSheetId="13">'[1]Tabla 42'!#REF!</definedName>
    <definedName name="LacteoVsRegimen" localSheetId="14">'[1]Tabla 42'!#REF!</definedName>
    <definedName name="LacteoVsRegimen" localSheetId="16">'[1]Tabla 42'!#REF!</definedName>
    <definedName name="LacteoVsRegimen" localSheetId="17">'[1]Tabla 42'!#REF!</definedName>
    <definedName name="LacteoVsRegimen" localSheetId="18">'[1]Tabla 42'!#REF!</definedName>
    <definedName name="LacteoVsRegimen" localSheetId="32">'[2]Tabla 44'!#REF!</definedName>
    <definedName name="LacteoVsRegimen">'[1]Tabla 42'!#REF!</definedName>
    <definedName name="lINFOCITOSvSrEGIMEN" localSheetId="12">#REF!</definedName>
    <definedName name="lINFOCITOSvSrEGIMEN" localSheetId="13">#REF!</definedName>
    <definedName name="lINFOCITOSvSrEGIMEN" localSheetId="14">#REF!</definedName>
    <definedName name="lINFOCITOSvSrEGIMEN" localSheetId="16">#REF!</definedName>
    <definedName name="lINFOCITOSvSrEGIMEN" localSheetId="17">#REF!</definedName>
    <definedName name="lINFOCITOSvSrEGIMEN" localSheetId="18">#REF!</definedName>
    <definedName name="lINFOCITOSvSrEGIMEN" localSheetId="32">#REF!</definedName>
    <definedName name="lINFOCITOSvSrEGIMEN">#REF!</definedName>
    <definedName name="LinvsReg">#REF!</definedName>
    <definedName name="marica" hidden="1">#REF!</definedName>
    <definedName name="momentovsinfectadas" localSheetId="12">#REF!</definedName>
    <definedName name="momentovsinfectadas" localSheetId="13">#REF!</definedName>
    <definedName name="momentovsinfectadas" localSheetId="14">#REF!</definedName>
    <definedName name="momentovsinfectadas" localSheetId="16">#REF!</definedName>
    <definedName name="momentovsinfectadas" localSheetId="17">#REF!</definedName>
    <definedName name="momentovsinfectadas" localSheetId="18">#REF!</definedName>
    <definedName name="momentovsinfectadas" localSheetId="32">#REF!</definedName>
    <definedName name="momentovsinfectadas">#REF!</definedName>
    <definedName name="momvsinf">#REF!</definedName>
    <definedName name="ojoooooooooooooooooooooooooooo" hidden="1">#REF!</definedName>
    <definedName name="otra">'[3]Tabla 37'!$AK$5:$AQ$19</definedName>
    <definedName name="ProfilaxisVsRegimen" localSheetId="12">'[1]Tabla 42'!#REF!</definedName>
    <definedName name="ProfilaxisVsRegimen" localSheetId="13">'[1]Tabla 42'!#REF!</definedName>
    <definedName name="ProfilaxisVsRegimen" localSheetId="14">'[1]Tabla 42'!#REF!</definedName>
    <definedName name="ProfilaxisVsRegimen" localSheetId="16">'[1]Tabla 42'!#REF!</definedName>
    <definedName name="ProfilaxisVsRegimen" localSheetId="17">'[1]Tabla 42'!#REF!</definedName>
    <definedName name="ProfilaxisVsRegimen" localSheetId="18">'[1]Tabla 42'!#REF!</definedName>
    <definedName name="ProfilaxisVsRegimen" localSheetId="32">'[2]Tabla 44'!#REF!</definedName>
    <definedName name="ProfilaxisVsRegimen">'[1]Tabla 42'!#REF!</definedName>
    <definedName name="RecTarVsRegimen">'[3]Tabla 38'!$AE$5:$AK$22</definedName>
    <definedName name="RegiónVsInfectadas" localSheetId="12">'[1]Tabla 36'!#REF!</definedName>
    <definedName name="RegiónVsInfectadas" localSheetId="13">'[1]Tabla 36'!#REF!</definedName>
    <definedName name="RegiónVsInfectadas" localSheetId="14">'[1]Tabla 36'!#REF!</definedName>
    <definedName name="RegiónVsInfectadas" localSheetId="16">'[1]Tabla 36'!#REF!</definedName>
    <definedName name="RegiónVsInfectadas" localSheetId="17">'[1]Tabla 36'!#REF!</definedName>
    <definedName name="RegiónVsInfectadas" localSheetId="18">'[1]Tabla 36'!#REF!</definedName>
    <definedName name="RegiónVsInfectadas" localSheetId="32">'[2]Tabla 38,'!#REF!</definedName>
    <definedName name="RegiónVsInfectadas">'[1]Tabla 36'!#REF!</definedName>
    <definedName name="RegionVsRegimen" localSheetId="12">'[1]Tabla 35'!#REF!</definedName>
    <definedName name="RegionVsRegimen" localSheetId="13">'[1]Tabla 35'!#REF!</definedName>
    <definedName name="RegionVsRegimen" localSheetId="14">'[1]Tabla 35'!#REF!</definedName>
    <definedName name="RegionVsRegimen" localSheetId="16">'[1]Tabla 35'!#REF!</definedName>
    <definedName name="RegionVsRegimen" localSheetId="17">'[1]Tabla 35'!#REF!</definedName>
    <definedName name="RegionVsRegimen" localSheetId="18">'[1]Tabla 35'!#REF!</definedName>
    <definedName name="RegionVsRegimen" localSheetId="32">'[2]Tabla 37'!#REF!</definedName>
    <definedName name="RegionVsRegimen">'[1]Tabla 35'!#REF!</definedName>
    <definedName name="ResultadoVsRegimen">'[3]Tabla 38'!$BK$7:$BQ$24</definedName>
    <definedName name="SupreFarmaVsRegimen">'[3]Tabla 38'!$AZ$6:$BF$26</definedName>
    <definedName name="Totales">'[3]Tabla 26.'!$V$5:$AC$282</definedName>
    <definedName name="TransVsRegimen" localSheetId="12">#REF!</definedName>
    <definedName name="TransVsRegimen" localSheetId="13">#REF!</definedName>
    <definedName name="TransVsRegimen" localSheetId="14">#REF!</definedName>
    <definedName name="TransVsRegimen" localSheetId="16">#REF!</definedName>
    <definedName name="TransVsRegimen" localSheetId="17">#REF!</definedName>
    <definedName name="TransVsRegimen" localSheetId="18">#REF!</definedName>
    <definedName name="TransVsRegimen" localSheetId="32">#REF!</definedName>
    <definedName name="TransVsRegimen">#REF!</definedName>
    <definedName name="VirológicoVsRegimen">'[3]Tabla 42'!$AE$5:$AK$20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28" l="1"/>
  <c r="E49" i="128"/>
  <c r="E48" i="128"/>
  <c r="E47" i="128"/>
  <c r="E46" i="128"/>
  <c r="G45" i="128"/>
  <c r="G46" i="128" s="1"/>
  <c r="E45" i="128"/>
  <c r="G44" i="128"/>
  <c r="G47" i="128" s="1"/>
  <c r="G48" i="128" s="1"/>
  <c r="E40" i="128"/>
  <c r="E39" i="128"/>
  <c r="E38" i="128"/>
  <c r="E37" i="128"/>
  <c r="E36" i="128"/>
  <c r="E35" i="128"/>
  <c r="G35" i="128" s="1"/>
  <c r="G36" i="128" s="1"/>
  <c r="G34" i="128"/>
  <c r="E30" i="128"/>
  <c r="E29" i="128"/>
  <c r="E28" i="128"/>
  <c r="E27" i="128"/>
  <c r="E26" i="128"/>
  <c r="G24" i="128" s="1"/>
  <c r="E25" i="128"/>
  <c r="E15" i="128"/>
  <c r="E20" i="128"/>
  <c r="E19" i="128"/>
  <c r="E18" i="128"/>
  <c r="E17" i="128"/>
  <c r="E16" i="128"/>
  <c r="G15" i="128"/>
  <c r="G16" i="128" s="1"/>
  <c r="E6" i="128"/>
  <c r="G4" i="128" s="1"/>
  <c r="E7" i="128"/>
  <c r="E8" i="128"/>
  <c r="E9" i="128"/>
  <c r="E10" i="128"/>
  <c r="E5" i="128"/>
  <c r="G5" i="128" l="1"/>
  <c r="G6" i="128" s="1"/>
  <c r="G7" i="128" s="1"/>
  <c r="G8" i="128" s="1"/>
  <c r="G14" i="128"/>
  <c r="G17" i="128" s="1"/>
  <c r="G18" i="128" s="1"/>
  <c r="G25" i="128"/>
  <c r="G26" i="128" s="1"/>
  <c r="G37" i="128"/>
  <c r="G38" i="128" s="1"/>
  <c r="G27" i="128"/>
  <c r="G28" i="128" s="1"/>
  <c r="I5" i="127" l="1"/>
  <c r="I6" i="127"/>
  <c r="I7" i="127"/>
  <c r="I4" i="127"/>
  <c r="F11" i="130"/>
  <c r="G11" i="130" s="1"/>
  <c r="E11" i="130"/>
  <c r="G10" i="130"/>
  <c r="G9" i="130"/>
  <c r="G8" i="130"/>
  <c r="G7" i="130"/>
  <c r="G6" i="130"/>
  <c r="G5" i="130"/>
  <c r="C11" i="130"/>
  <c r="B11" i="130"/>
  <c r="D10" i="130"/>
  <c r="D9" i="130"/>
  <c r="D8" i="130"/>
  <c r="D7" i="130"/>
  <c r="D6" i="130"/>
  <c r="D5" i="130"/>
  <c r="D11" i="130" l="1"/>
  <c r="D18" i="72" l="1"/>
  <c r="E42" i="70"/>
  <c r="D42" i="70"/>
  <c r="C42" i="70"/>
  <c r="E41" i="69"/>
  <c r="D41" i="69"/>
  <c r="C41" i="69"/>
  <c r="I25" i="110" l="1"/>
  <c r="H25" i="110"/>
  <c r="I24" i="110"/>
  <c r="H24" i="110"/>
  <c r="I23" i="110"/>
  <c r="H23" i="110"/>
  <c r="I22" i="110"/>
  <c r="H22" i="110"/>
  <c r="I21" i="110"/>
  <c r="H21" i="110"/>
  <c r="I20" i="110"/>
  <c r="H20" i="110"/>
  <c r="I19" i="110"/>
  <c r="H19" i="110"/>
  <c r="I18" i="110"/>
  <c r="H18" i="110"/>
  <c r="I17" i="110"/>
  <c r="H17" i="110"/>
  <c r="I16" i="110"/>
  <c r="H16" i="110"/>
  <c r="I15" i="110"/>
  <c r="H15" i="110"/>
  <c r="I14" i="110"/>
  <c r="H14" i="110"/>
  <c r="D6" i="110"/>
  <c r="I25" i="109"/>
  <c r="H25" i="109"/>
  <c r="I24" i="109"/>
  <c r="H24" i="109"/>
  <c r="I23" i="109"/>
  <c r="H23" i="109"/>
  <c r="I22" i="109"/>
  <c r="H22" i="109"/>
  <c r="I21" i="109"/>
  <c r="H21" i="109"/>
  <c r="I20" i="109"/>
  <c r="H20" i="109"/>
  <c r="I19" i="109"/>
  <c r="H19" i="109"/>
  <c r="I18" i="109"/>
  <c r="H18" i="109"/>
  <c r="I17" i="109"/>
  <c r="H17" i="109"/>
  <c r="I16" i="109"/>
  <c r="H16" i="109"/>
  <c r="I15" i="109"/>
  <c r="H15" i="109"/>
  <c r="I14" i="109"/>
  <c r="H14" i="109"/>
  <c r="D6" i="109"/>
  <c r="I25" i="108"/>
  <c r="H25" i="108"/>
  <c r="I24" i="108"/>
  <c r="H24" i="108"/>
  <c r="I23" i="108"/>
  <c r="H23" i="108"/>
  <c r="I22" i="108"/>
  <c r="H22" i="108"/>
  <c r="I21" i="108"/>
  <c r="H21" i="108"/>
  <c r="I20" i="108"/>
  <c r="H20" i="108"/>
  <c r="I19" i="108"/>
  <c r="H19" i="108"/>
  <c r="I18" i="108"/>
  <c r="H18" i="108"/>
  <c r="I17" i="108"/>
  <c r="H17" i="108"/>
  <c r="I16" i="108"/>
  <c r="H16" i="108"/>
  <c r="I15" i="108"/>
  <c r="H15" i="108"/>
  <c r="I14" i="108"/>
  <c r="H14" i="108"/>
  <c r="D6" i="108"/>
  <c r="I25" i="107"/>
  <c r="H25" i="107"/>
  <c r="I24" i="107"/>
  <c r="H24" i="107"/>
  <c r="I23" i="107"/>
  <c r="H23" i="107"/>
  <c r="I22" i="107"/>
  <c r="H22" i="107"/>
  <c r="I21" i="107"/>
  <c r="H21" i="107"/>
  <c r="I20" i="107"/>
  <c r="H20" i="107"/>
  <c r="I19" i="107"/>
  <c r="H19" i="107"/>
  <c r="I18" i="107"/>
  <c r="H18" i="107"/>
  <c r="I17" i="107"/>
  <c r="H17" i="107"/>
  <c r="I16" i="107"/>
  <c r="H16" i="107"/>
  <c r="I15" i="107"/>
  <c r="H15" i="107"/>
  <c r="I14" i="107"/>
  <c r="H14" i="107"/>
  <c r="D6" i="107"/>
  <c r="G18" i="99"/>
  <c r="F18" i="99"/>
  <c r="G17" i="99"/>
  <c r="F17" i="99"/>
  <c r="G16" i="99"/>
  <c r="F16" i="99"/>
  <c r="G15" i="99"/>
  <c r="F15" i="99"/>
  <c r="G14" i="99"/>
  <c r="F14" i="99"/>
  <c r="G13" i="99"/>
  <c r="F13" i="99"/>
  <c r="G12" i="99"/>
  <c r="F12" i="99"/>
  <c r="G11" i="99"/>
  <c r="F11" i="99"/>
  <c r="G10" i="99"/>
  <c r="F10" i="99"/>
  <c r="G9" i="99"/>
  <c r="F9" i="99"/>
  <c r="G8" i="99"/>
  <c r="F8" i="99"/>
  <c r="G7" i="99"/>
  <c r="F7" i="99"/>
  <c r="G15" i="97"/>
  <c r="F15" i="97"/>
  <c r="G14" i="97"/>
  <c r="F14" i="97"/>
  <c r="G13" i="97"/>
  <c r="F13" i="97"/>
  <c r="G12" i="97"/>
  <c r="F12" i="97"/>
  <c r="G11" i="97"/>
  <c r="F11" i="97"/>
  <c r="G10" i="97"/>
  <c r="F10" i="97"/>
  <c r="G9" i="97"/>
  <c r="F9" i="97"/>
  <c r="G8" i="97"/>
  <c r="F8" i="97"/>
  <c r="G7" i="97"/>
  <c r="F7" i="97"/>
  <c r="G6" i="97"/>
  <c r="F6" i="97"/>
  <c r="G5" i="97"/>
  <c r="F5" i="97"/>
  <c r="G4" i="97"/>
  <c r="F4" i="97"/>
  <c r="G17" i="95"/>
  <c r="F17" i="95"/>
  <c r="G16" i="95"/>
  <c r="F16" i="95"/>
  <c r="G15" i="95"/>
  <c r="F15" i="95"/>
  <c r="G14" i="95"/>
  <c r="F14" i="95"/>
  <c r="G13" i="95"/>
  <c r="F13" i="95"/>
  <c r="G12" i="95"/>
  <c r="F12" i="95"/>
  <c r="G11" i="95"/>
  <c r="F11" i="95"/>
  <c r="G10" i="95"/>
  <c r="F10" i="95"/>
  <c r="G9" i="95"/>
  <c r="F9" i="95"/>
  <c r="G8" i="95"/>
  <c r="F8" i="95"/>
  <c r="G7" i="95"/>
  <c r="F7" i="95"/>
  <c r="G6" i="95"/>
  <c r="F6" i="95"/>
  <c r="E31" i="70" l="1"/>
  <c r="E32" i="70"/>
  <c r="E33" i="70"/>
  <c r="E34" i="70"/>
  <c r="E35" i="70"/>
  <c r="E36" i="70"/>
  <c r="E37" i="70"/>
  <c r="E38" i="70"/>
  <c r="E39" i="70"/>
  <c r="E40" i="70"/>
  <c r="E41" i="70"/>
  <c r="E30" i="70"/>
  <c r="C18" i="72" l="1"/>
  <c r="B18" i="72"/>
  <c r="D17" i="72"/>
  <c r="D16" i="72"/>
  <c r="D15" i="72"/>
  <c r="D14" i="72"/>
  <c r="D13" i="72"/>
  <c r="D12" i="72"/>
  <c r="B5" i="72"/>
  <c r="E19" i="70"/>
  <c r="D19" i="70"/>
  <c r="C19" i="70"/>
  <c r="G19" i="70" s="1"/>
  <c r="G18" i="70"/>
  <c r="F18" i="70"/>
  <c r="G17" i="70"/>
  <c r="F17" i="70"/>
  <c r="G16" i="70"/>
  <c r="F16" i="70"/>
  <c r="G15" i="70"/>
  <c r="F15" i="70"/>
  <c r="G14" i="70"/>
  <c r="F14" i="70"/>
  <c r="G13" i="70"/>
  <c r="F13" i="70"/>
  <c r="G12" i="70"/>
  <c r="F12" i="70"/>
  <c r="G11" i="70"/>
  <c r="F11" i="70"/>
  <c r="G10" i="70"/>
  <c r="F10" i="70"/>
  <c r="G9" i="70"/>
  <c r="F9" i="70"/>
  <c r="G8" i="70"/>
  <c r="F8" i="70"/>
  <c r="G7" i="70"/>
  <c r="F7" i="70"/>
  <c r="E20" i="69"/>
  <c r="D20" i="69"/>
  <c r="C20" i="69"/>
  <c r="F20" i="69" s="1"/>
  <c r="G19" i="69"/>
  <c r="F19" i="69"/>
  <c r="G18" i="69"/>
  <c r="F18" i="69"/>
  <c r="G17" i="69"/>
  <c r="F17" i="69"/>
  <c r="G16" i="69"/>
  <c r="F16" i="69"/>
  <c r="G15" i="69"/>
  <c r="F15" i="69"/>
  <c r="G14" i="69"/>
  <c r="F14" i="69"/>
  <c r="G13" i="69"/>
  <c r="F13" i="69"/>
  <c r="G12" i="69"/>
  <c r="F12" i="69"/>
  <c r="G11" i="69"/>
  <c r="F11" i="69"/>
  <c r="G10" i="69"/>
  <c r="F10" i="69"/>
  <c r="G9" i="69"/>
  <c r="F9" i="69"/>
  <c r="G8" i="69"/>
  <c r="F8" i="69"/>
  <c r="G20" i="69" l="1"/>
  <c r="F19" i="70"/>
  <c r="C14" i="2" l="1"/>
  <c r="D14" i="2"/>
  <c r="E14" i="2"/>
  <c r="F14" i="2"/>
  <c r="H14" i="2" s="1"/>
  <c r="B14" i="2"/>
  <c r="I8" i="2"/>
  <c r="H8" i="2"/>
  <c r="H9" i="2"/>
  <c r="H10" i="2"/>
  <c r="H11" i="2"/>
  <c r="H12" i="2"/>
  <c r="H13" i="2"/>
  <c r="G9" i="2"/>
  <c r="G10" i="2"/>
  <c r="G11" i="2"/>
  <c r="G12" i="2"/>
  <c r="G13" i="2"/>
  <c r="G8" i="2"/>
  <c r="G14" i="2" l="1"/>
  <c r="F52" i="23" l="1"/>
  <c r="E52" i="23"/>
  <c r="D52" i="23"/>
  <c r="C52" i="23"/>
  <c r="B52" i="23"/>
  <c r="H51" i="23"/>
  <c r="G51" i="23"/>
  <c r="H50" i="23"/>
  <c r="G50" i="23"/>
  <c r="F36" i="23"/>
  <c r="E36" i="23"/>
  <c r="D36" i="23"/>
  <c r="C36" i="23"/>
  <c r="B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C9" i="23"/>
  <c r="C8" i="23"/>
  <c r="C7" i="23"/>
  <c r="C6" i="23"/>
  <c r="F52" i="22"/>
  <c r="E52" i="22"/>
  <c r="D52" i="22"/>
  <c r="C52" i="22"/>
  <c r="B52" i="22"/>
  <c r="H51" i="22"/>
  <c r="G51" i="22"/>
  <c r="H50" i="22"/>
  <c r="G50" i="22"/>
  <c r="F36" i="22"/>
  <c r="E36" i="22"/>
  <c r="D36" i="22"/>
  <c r="C36" i="22"/>
  <c r="B36" i="22"/>
  <c r="H35" i="22"/>
  <c r="G35" i="22"/>
  <c r="H34" i="22"/>
  <c r="G34" i="22"/>
  <c r="H33" i="22"/>
  <c r="G33" i="22"/>
  <c r="H32" i="22"/>
  <c r="G32" i="22"/>
  <c r="H31" i="22"/>
  <c r="G31" i="22"/>
  <c r="H30" i="22"/>
  <c r="G30" i="22"/>
  <c r="C9" i="22"/>
  <c r="C8" i="22"/>
  <c r="C7" i="22"/>
  <c r="C6" i="22"/>
  <c r="F52" i="21"/>
  <c r="E52" i="21"/>
  <c r="D52" i="21"/>
  <c r="C52" i="21"/>
  <c r="B52" i="21"/>
  <c r="H51" i="21"/>
  <c r="G51" i="21"/>
  <c r="H50" i="21"/>
  <c r="G50" i="21"/>
  <c r="F36" i="21"/>
  <c r="E36" i="21"/>
  <c r="D36" i="21"/>
  <c r="C36" i="21"/>
  <c r="B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C9" i="21"/>
  <c r="C8" i="21"/>
  <c r="C7" i="21"/>
  <c r="C6" i="21"/>
  <c r="F52" i="18"/>
  <c r="E52" i="18"/>
  <c r="D52" i="18"/>
  <c r="C52" i="18"/>
  <c r="B52" i="18"/>
  <c r="H51" i="18"/>
  <c r="G51" i="18"/>
  <c r="H50" i="18"/>
  <c r="G50" i="18"/>
  <c r="F36" i="18"/>
  <c r="E36" i="18"/>
  <c r="D36" i="18"/>
  <c r="C36" i="18"/>
  <c r="B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C9" i="18"/>
  <c r="C8" i="18"/>
  <c r="C7" i="18"/>
  <c r="C6" i="18"/>
  <c r="F52" i="17"/>
  <c r="E52" i="17"/>
  <c r="D52" i="17"/>
  <c r="C52" i="17"/>
  <c r="B52" i="17"/>
  <c r="H51" i="17"/>
  <c r="G51" i="17"/>
  <c r="H50" i="17"/>
  <c r="G50" i="17"/>
  <c r="F36" i="17"/>
  <c r="E36" i="17"/>
  <c r="D36" i="17"/>
  <c r="C36" i="17"/>
  <c r="B36" i="17"/>
  <c r="H35" i="17"/>
  <c r="G35" i="17"/>
  <c r="H34" i="17"/>
  <c r="G34" i="17"/>
  <c r="H33" i="17"/>
  <c r="G33" i="17"/>
  <c r="H32" i="17"/>
  <c r="G32" i="17"/>
  <c r="H31" i="17"/>
  <c r="G31" i="17"/>
  <c r="H30" i="17"/>
  <c r="G30" i="17"/>
  <c r="C9" i="17"/>
  <c r="C8" i="17"/>
  <c r="C7" i="17"/>
  <c r="C6" i="17"/>
  <c r="F52" i="16"/>
  <c r="H52" i="16" s="1"/>
  <c r="E52" i="16"/>
  <c r="D52" i="16"/>
  <c r="C52" i="16"/>
  <c r="B52" i="16"/>
  <c r="H51" i="16"/>
  <c r="G51" i="16"/>
  <c r="H50" i="16"/>
  <c r="G50" i="16"/>
  <c r="F36" i="16"/>
  <c r="E36" i="16"/>
  <c r="D36" i="16"/>
  <c r="C36" i="16"/>
  <c r="B36" i="16"/>
  <c r="H35" i="16"/>
  <c r="G35" i="16"/>
  <c r="H34" i="16"/>
  <c r="G34" i="16"/>
  <c r="H33" i="16"/>
  <c r="G33" i="16"/>
  <c r="H32" i="16"/>
  <c r="G32" i="16"/>
  <c r="H31" i="16"/>
  <c r="G31" i="16"/>
  <c r="H30" i="16"/>
  <c r="G30" i="16"/>
  <c r="C9" i="16"/>
  <c r="C8" i="16"/>
  <c r="C7" i="16"/>
  <c r="C6" i="16"/>
  <c r="F52" i="15"/>
  <c r="H52" i="15" s="1"/>
  <c r="E52" i="15"/>
  <c r="D52" i="15"/>
  <c r="C52" i="15"/>
  <c r="B52" i="15"/>
  <c r="H51" i="15"/>
  <c r="G51" i="15"/>
  <c r="H50" i="15"/>
  <c r="G50" i="15"/>
  <c r="F36" i="15"/>
  <c r="G36" i="15" s="1"/>
  <c r="E36" i="15"/>
  <c r="D36" i="15"/>
  <c r="C36" i="15"/>
  <c r="B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C9" i="15"/>
  <c r="C8" i="15"/>
  <c r="C7" i="15"/>
  <c r="C6" i="15"/>
  <c r="I13" i="2"/>
  <c r="I12" i="2"/>
  <c r="I11" i="2"/>
  <c r="I10" i="2"/>
  <c r="I9" i="2"/>
  <c r="H36" i="16" l="1"/>
  <c r="G36" i="22"/>
  <c r="G52" i="18"/>
  <c r="G36" i="18"/>
  <c r="I14" i="2"/>
  <c r="H52" i="17"/>
  <c r="G52" i="23"/>
  <c r="H36" i="22"/>
  <c r="G36" i="21"/>
  <c r="H36" i="23"/>
  <c r="H52" i="23"/>
  <c r="H36" i="17"/>
  <c r="H36" i="18"/>
  <c r="H52" i="21"/>
  <c r="H52" i="22"/>
  <c r="G36" i="16"/>
  <c r="G52" i="17"/>
  <c r="H52" i="18"/>
  <c r="H36" i="15"/>
  <c r="H36" i="21"/>
  <c r="G52" i="15"/>
  <c r="G52" i="21"/>
  <c r="G36" i="17"/>
  <c r="G36" i="23"/>
  <c r="G52" i="16"/>
  <c r="G52" i="22"/>
</calcChain>
</file>

<file path=xl/sharedStrings.xml><?xml version="1.0" encoding="utf-8"?>
<sst xmlns="http://schemas.openxmlformats.org/spreadsheetml/2006/main" count="679" uniqueCount="143">
  <si>
    <t>Año</t>
  </si>
  <si>
    <t>Cambio porcentual</t>
  </si>
  <si>
    <t>Diferencia n</t>
  </si>
  <si>
    <t>Cambio %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</si>
  <si>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</si>
  <si>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</si>
  <si>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</si>
  <si>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</si>
  <si>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</si>
  <si>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</si>
  <si>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</si>
  <si>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</si>
  <si>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</si>
  <si>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</si>
  <si>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</si>
  <si>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</si>
  <si>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Total</t>
  </si>
  <si>
    <t>Región</t>
  </si>
  <si>
    <t>Bogotá, D.C.</t>
  </si>
  <si>
    <t>Caribe</t>
  </si>
  <si>
    <t>Central</t>
  </si>
  <si>
    <t>Oriental</t>
  </si>
  <si>
    <t>Pacífica</t>
  </si>
  <si>
    <t>Amazonía/Orinoquía</t>
  </si>
  <si>
    <t>Porcentaje estadificados</t>
  </si>
  <si>
    <t>Regimen</t>
  </si>
  <si>
    <t>Contributivo</t>
  </si>
  <si>
    <t>Subsidiado</t>
  </si>
  <si>
    <t>Desagregación Nacional</t>
  </si>
  <si>
    <t>Desagregación por Región</t>
  </si>
  <si>
    <t>Desagregación por Régimen</t>
  </si>
  <si>
    <t>Tiempo patología</t>
  </si>
  <si>
    <t>Tiempo diagnóstico</t>
  </si>
  <si>
    <t>Tiempo tratamiento</t>
  </si>
  <si>
    <t>Atención paliativa</t>
  </si>
  <si>
    <t>Recibieron quimio</t>
  </si>
  <si>
    <t>Recibieron cirugía</t>
  </si>
  <si>
    <t>Nacional</t>
  </si>
  <si>
    <t>Mama</t>
  </si>
  <si>
    <t>Próstata</t>
  </si>
  <si>
    <t>Estómago</t>
  </si>
  <si>
    <t>Colon y recto</t>
  </si>
  <si>
    <t>Especial</t>
  </si>
  <si>
    <t>No afiliado</t>
  </si>
  <si>
    <t>Excepción</t>
  </si>
  <si>
    <t>Cambio porcentual (2019-2020)</t>
  </si>
  <si>
    <t>Cambio porcentual (2020-2021)</t>
  </si>
  <si>
    <t>Diferencia porcentual 2019-2020 (%)</t>
  </si>
  <si>
    <t>Tabla 1</t>
  </si>
  <si>
    <t>Diferencia porcentual (%)</t>
  </si>
  <si>
    <t>C-2019</t>
  </si>
  <si>
    <t>C-2020</t>
  </si>
  <si>
    <t>S-2019</t>
  </si>
  <si>
    <t>S-2020</t>
  </si>
  <si>
    <t>Dif % Cont</t>
  </si>
  <si>
    <t>Dif % Sub</t>
  </si>
  <si>
    <t>Año calendario</t>
  </si>
  <si>
    <t>Años calendario</t>
  </si>
  <si>
    <t>Régimen</t>
  </si>
  <si>
    <t xml:space="preserve">Región </t>
  </si>
  <si>
    <t>Figura 110. Tiempo en semanas desde el diagnóstico hasta el inicio de la atención en los casos incidentes con VIH, Colombia 2019-2020</t>
  </si>
  <si>
    <t>Mínimo</t>
  </si>
  <si>
    <t>p.25</t>
  </si>
  <si>
    <t>Mediana</t>
  </si>
  <si>
    <t>p.75</t>
  </si>
  <si>
    <t>Máximo</t>
  </si>
  <si>
    <t>Figura 111. Tiempo desde el diagnóstico hasta el inicio del tratamiento antirretroviral en los casos incidentes de VIH, Colombia 2019-2020</t>
  </si>
  <si>
    <t>Figura 113. Tendencia del indicador de número de personas con cambio de terapia antirretroviral, Colombia 2019-2020</t>
  </si>
  <si>
    <t>Marzo</t>
  </si>
  <si>
    <t>Abril</t>
  </si>
  <si>
    <t>Casos prevalentes</t>
  </si>
  <si>
    <t>Figura 117. Tendencia de la medición de carga viral en los casos prevalentes con VIH, Colombia 2019-2020</t>
  </si>
  <si>
    <t>Mes realización CV</t>
  </si>
  <si>
    <t>Figura 118. Tendencia de la realización del conteo de linfocitos T CD4 en los casos prevalentes con VIH, Colombia 2019-2020</t>
  </si>
  <si>
    <t>Figura 120 Número de PVV fallecidos, Colombia 2019-2020</t>
  </si>
  <si>
    <t>Figura 121 Casos fallecidos por región</t>
  </si>
  <si>
    <t>Hematología</t>
  </si>
  <si>
    <t>Ortopedia</t>
  </si>
  <si>
    <t>Odontología</t>
  </si>
  <si>
    <t>Trabajo social</t>
  </si>
  <si>
    <t>Psicología</t>
  </si>
  <si>
    <t>Hemartrosis</t>
  </si>
  <si>
    <t>Hemorragias extraarticulares</t>
  </si>
  <si>
    <t>Medición de LDL</t>
  </si>
  <si>
    <t>Medición de creatinina</t>
  </si>
  <si>
    <t>pasar tabla y homologar nombres de regiones</t>
  </si>
  <si>
    <t>Diferencia porcentual 2019-2020(%)</t>
  </si>
  <si>
    <t>Medición de HbA1c</t>
  </si>
  <si>
    <t>Medición de relación albuminuria/creatinuria</t>
  </si>
  <si>
    <t>Meta de HbA1c &lt; 7% en personas con DM</t>
  </si>
  <si>
    <r>
      <t>Sin pérdida de la funcion renal CKD-EPI (% Perdida TFG &lt;= 5 ml/min/1,73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en un año)</t>
    </r>
  </si>
  <si>
    <t>periodos de reporte</t>
  </si>
  <si>
    <t>Meta de LDL &lt;100 mg/dL en el último año</t>
  </si>
  <si>
    <r>
      <t>Control de IMC 20-25 Kg/m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</si>
  <si>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Sin pérdida de la funcion renal Cockroft (% Perdida TFG &lt;= 5 ml/min/1,73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en un año)</t>
    </r>
  </si>
  <si>
    <t>Fallecidos</t>
  </si>
  <si>
    <t>Figura 1 (por favor agrupar 4 en una imagen)</t>
  </si>
  <si>
    <t>Tipo de cáncer</t>
  </si>
  <si>
    <t>Régimen contributivo (%)</t>
  </si>
  <si>
    <t>Régimen subsidiado (%)</t>
  </si>
  <si>
    <t>Linfomas en adultos</t>
  </si>
  <si>
    <t>Leucemias agudas en pediatría</t>
  </si>
  <si>
    <t>Tabla 2. Oportunidad del diagnóstico según el tipo de cáncer y régimen de afiliación, Colombia 2019-2020</t>
  </si>
  <si>
    <t>Resultado 2019 (días)</t>
  </si>
  <si>
    <t>Resultado 2020 (días)</t>
  </si>
  <si>
    <t>Cambio porcentual (%)</t>
  </si>
  <si>
    <t>Cérvix</t>
  </si>
  <si>
    <t xml:space="preserve"> Tipo de Cáncer </t>
  </si>
  <si>
    <t xml:space="preserve"> Resultado 2019 (días) </t>
  </si>
  <si>
    <t xml:space="preserve"> Resultado 2020 (días) </t>
  </si>
  <si>
    <t xml:space="preserve"> Cambio porcentual (%) </t>
  </si>
  <si>
    <t xml:space="preserve"> Régimen contributivo (%) </t>
  </si>
  <si>
    <t xml:space="preserve"> Régimen subsidiado (%) </t>
  </si>
  <si>
    <t xml:space="preserve"> Mama </t>
  </si>
  <si>
    <t xml:space="preserve"> Colon y recto </t>
  </si>
  <si>
    <t xml:space="preserve"> Próstata </t>
  </si>
  <si>
    <t xml:space="preserve"> Cérvix </t>
  </si>
  <si>
    <t xml:space="preserve"> Linfomas en adultos </t>
  </si>
  <si>
    <t xml:space="preserve"> Leucemias agudas en pediatría </t>
  </si>
  <si>
    <t>Tabla 3. Oportunidad de tratamiento según el tipo de cáncer y régimen de afiliación, Colombia 2019-2020</t>
  </si>
  <si>
    <t>Figura 2 Casos fallecidos con diagnóstico de HTA, DM o ERC según el mes de defunción y el régimen de afiliación, Colombia 2019 - 2020</t>
  </si>
  <si>
    <t>Diferencia porcentual    2019-2020 (%)</t>
  </si>
  <si>
    <t>Tabla 7. Distribución de las modalidades de tratamiento domiciliario o autoadministrado en las personas con hemofilia según la región, Colombia 2019-2020</t>
  </si>
  <si>
    <t>Tabla 8. Distribución de las consultas por persona según el tipo de profesional y la región, Colombia 2019 - 2020</t>
  </si>
  <si>
    <t>Tabla 9. Distribución de las hemartrosis y las hemorragias extraarticulares según la región, Colombia 2019 - 2020</t>
  </si>
  <si>
    <t>Atención clínica y formulación por experto/infectólogo</t>
  </si>
  <si>
    <t>Número de casos prevalentes que recibieron atención clínica y formulación para el VIH por el médico experto o el infectólogo según la región, Colombia 2019-2020</t>
  </si>
  <si>
    <t>Atención por infectología</t>
  </si>
  <si>
    <t>Tabla 10. Número de casos incidentes de VIH según la región, Colombia 2019-2020</t>
  </si>
  <si>
    <t>Diferencia porcentual 2019 – 2020 (%)</t>
  </si>
  <si>
    <t>Diferencia porcentual 2020 – 2021(%)</t>
  </si>
  <si>
    <t xml:space="preserve">Bogotá, D.C. </t>
  </si>
  <si>
    <t xml:space="preserve">Caribe </t>
  </si>
  <si>
    <t>Tabla 2. Número de muertes reportadas en la población con cáncer según la región, Colombia 2019-2020</t>
  </si>
  <si>
    <t>Media de diferencias</t>
  </si>
  <si>
    <t>diferencias</t>
  </si>
  <si>
    <t>DE</t>
  </si>
  <si>
    <t>Error estàndar</t>
  </si>
  <si>
    <t>prueba T</t>
  </si>
  <si>
    <t>valor p</t>
  </si>
  <si>
    <t>Tabla 5. Diferencias en el reporte de los casos incidentes de ERC según el periodo administrativo de reporte y la región, Colombia 2019 - 2021</t>
  </si>
  <si>
    <t>Los periodos administrativos de reporte para la cohorte de ERC y sus precursoras están comprendidos entre el 1° de julio y el 30 de junio del siguiente año.</t>
  </si>
  <si>
    <t>Diferencia porcentual   2019-2020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</si>
</sst>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000"/>
  </numFmts>
  <fonts count="204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entury Gothic"/>
      <family val="2"/>
    </font>
    <font>
      <b/>
      <vertAlign val="superscript"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 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FF"/>
        <bgColor indexed="64"/>
      </patternFill>
    </fill>
  </fills>
  <borders count="19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2">
    <xf numFmtId="0" fontId="0" fillId="0" borderId="0"/>
    <xf numFmtId="9" fontId="8" fillId="0" borderId="0" applyFont="0" applyFill="0" applyBorder="0" applyAlignment="0" applyProtection="0"/>
    <xf numFmtId="0" fontId="10" fillId="0" borderId="0"/>
    <xf numFmtId="0" fontId="11" fillId="0" borderId="1" applyNumberFormat="0" applyFill="0" applyAlignment="0" applyProtection="0"/>
    <xf numFmtId="0" fontId="8" fillId="0" borderId="181"/>
    <xf numFmtId="9" fontId="8" fillId="0" borderId="181" applyFont="0" applyFill="0" applyBorder="0" applyAlignment="0" applyProtection="0"/>
    <xf numFmtId="0" fontId="7" fillId="0" borderId="181"/>
    <xf numFmtId="0" fontId="6" fillId="0" borderId="181"/>
    <xf numFmtId="9" fontId="6" fillId="0" borderId="181" applyFont="0" applyFill="0" applyBorder="0" applyAlignment="0" applyProtection="0"/>
    <xf numFmtId="41" fontId="6" fillId="0" borderId="181" applyFont="0" applyFill="0" applyBorder="0" applyAlignment="0" applyProtection="0"/>
    <xf numFmtId="0" fontId="10" fillId="0" borderId="181"/>
    <xf numFmtId="0" fontId="5" fillId="0" borderId="181"/>
    <xf numFmtId="0" fontId="4" fillId="0" borderId="181"/>
    <xf numFmtId="9" fontId="4" fillId="0" borderId="181" applyFont="0" applyFill="0" applyBorder="0" applyAlignment="0" applyProtection="0"/>
    <xf numFmtId="41" fontId="4" fillId="0" borderId="181" applyFont="0" applyFill="0" applyBorder="0" applyAlignment="0" applyProtection="0"/>
    <xf numFmtId="0" fontId="3" fillId="0" borderId="181"/>
    <xf numFmtId="0" fontId="3" fillId="0" borderId="181"/>
    <xf numFmtId="41" fontId="8" fillId="0" borderId="181" applyFont="0" applyFill="0" applyBorder="0" applyAlignment="0" applyProtection="0"/>
    <xf numFmtId="0" fontId="3" fillId="0" borderId="181"/>
    <xf numFmtId="0" fontId="2" fillId="0" borderId="181"/>
    <xf numFmtId="9" fontId="2" fillId="0" borderId="181" applyFont="0" applyFill="0" applyBorder="0" applyAlignment="0" applyProtection="0"/>
    <xf numFmtId="0" fontId="1" fillId="0" borderId="181"/>
  </cellStyleXfs>
  <cellXfs count="339">
    <xf numFmtId="0" fontId="0" fillId="0" borderId="0" xfId="0"/>
    <xf numFmtId="0" fontId="9" fillId="0" borderId="0" xfId="0" applyFont="1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11" fillId="0" borderId="1" xfId="3"/>
    <xf numFmtId="2" fontId="12" fillId="0" borderId="2" xfId="0" applyNumberFormat="1" applyFont="1" applyBorder="1"/>
    <xf numFmtId="2" fontId="13" fillId="0" borderId="3" xfId="0" applyNumberFormat="1" applyFont="1" applyBorder="1"/>
    <xf numFmtId="2" fontId="14" fillId="0" borderId="4" xfId="0" applyNumberFormat="1" applyFont="1" applyBorder="1"/>
    <xf numFmtId="2" fontId="15" fillId="0" borderId="5" xfId="0" applyNumberFormat="1" applyFont="1" applyBorder="1"/>
    <xf numFmtId="2" fontId="16" fillId="0" borderId="6" xfId="0" applyNumberFormat="1" applyFont="1" applyBorder="1"/>
    <xf numFmtId="2" fontId="17" fillId="0" borderId="7" xfId="0" applyNumberFormat="1" applyFont="1" applyBorder="1"/>
    <xf numFmtId="2" fontId="18" fillId="0" borderId="8" xfId="0" applyNumberFormat="1" applyFont="1" applyBorder="1"/>
    <xf numFmtId="2" fontId="19" fillId="0" borderId="9" xfId="0" applyNumberFormat="1" applyFont="1" applyBorder="1"/>
    <xf numFmtId="2" fontId="20" fillId="0" borderId="10" xfId="0" applyNumberFormat="1" applyFont="1" applyBorder="1"/>
    <xf numFmtId="2" fontId="21" fillId="0" borderId="11" xfId="0" applyNumberFormat="1" applyFont="1" applyBorder="1"/>
    <xf numFmtId="2" fontId="22" fillId="0" borderId="12" xfId="0" applyNumberFormat="1" applyFont="1" applyBorder="1"/>
    <xf numFmtId="2" fontId="23" fillId="0" borderId="13" xfId="0" applyNumberFormat="1" applyFont="1" applyBorder="1"/>
    <xf numFmtId="2" fontId="24" fillId="0" borderId="14" xfId="0" applyNumberFormat="1" applyFont="1" applyBorder="1"/>
    <xf numFmtId="2" fontId="25" fillId="0" borderId="15" xfId="0" applyNumberFormat="1" applyFont="1" applyBorder="1"/>
    <xf numFmtId="2" fontId="26" fillId="0" borderId="16" xfId="0" applyNumberFormat="1" applyFont="1" applyBorder="1"/>
    <xf numFmtId="2" fontId="27" fillId="0" borderId="17" xfId="0" applyNumberFormat="1" applyFont="1" applyBorder="1"/>
    <xf numFmtId="2" fontId="28" fillId="0" borderId="18" xfId="0" applyNumberFormat="1" applyFont="1" applyBorder="1"/>
    <xf numFmtId="2" fontId="29" fillId="0" borderId="19" xfId="0" applyNumberFormat="1" applyFont="1" applyBorder="1"/>
    <xf numFmtId="2" fontId="30" fillId="0" borderId="20" xfId="0" applyNumberFormat="1" applyFont="1" applyBorder="1"/>
    <xf numFmtId="2" fontId="31" fillId="0" borderId="21" xfId="0" applyNumberFormat="1" applyFont="1" applyBorder="1"/>
    <xf numFmtId="2" fontId="32" fillId="0" borderId="22" xfId="0" applyNumberFormat="1" applyFont="1" applyBorder="1"/>
    <xf numFmtId="2" fontId="33" fillId="0" borderId="23" xfId="0" applyNumberFormat="1" applyFont="1" applyBorder="1"/>
    <xf numFmtId="2" fontId="34" fillId="0" borderId="24" xfId="0" applyNumberFormat="1" applyFont="1" applyBorder="1"/>
    <xf numFmtId="2" fontId="35" fillId="0" borderId="25" xfId="0" applyNumberFormat="1" applyFont="1" applyBorder="1"/>
    <xf numFmtId="2" fontId="36" fillId="0" borderId="26" xfId="0" applyNumberFormat="1" applyFont="1" applyBorder="1"/>
    <xf numFmtId="2" fontId="37" fillId="0" borderId="27" xfId="0" applyNumberFormat="1" applyFont="1" applyBorder="1"/>
    <xf numFmtId="2" fontId="38" fillId="0" borderId="28" xfId="0" applyNumberFormat="1" applyFont="1" applyBorder="1"/>
    <xf numFmtId="2" fontId="39" fillId="0" borderId="29" xfId="0" applyNumberFormat="1" applyFont="1" applyBorder="1"/>
    <xf numFmtId="2" fontId="40" fillId="0" borderId="30" xfId="0" applyNumberFormat="1" applyFont="1" applyBorder="1"/>
    <xf numFmtId="2" fontId="41" fillId="0" borderId="31" xfId="0" applyNumberFormat="1" applyFont="1" applyBorder="1"/>
    <xf numFmtId="2" fontId="42" fillId="0" borderId="32" xfId="0" applyNumberFormat="1" applyFont="1" applyBorder="1"/>
    <xf numFmtId="2" fontId="43" fillId="0" borderId="33" xfId="0" applyNumberFormat="1" applyFont="1" applyBorder="1"/>
    <xf numFmtId="2" fontId="44" fillId="0" borderId="34" xfId="0" applyNumberFormat="1" applyFont="1" applyBorder="1"/>
    <xf numFmtId="2" fontId="45" fillId="0" borderId="35" xfId="0" applyNumberFormat="1" applyFont="1" applyBorder="1"/>
    <xf numFmtId="2" fontId="46" fillId="0" borderId="36" xfId="0" applyNumberFormat="1" applyFont="1" applyBorder="1"/>
    <xf numFmtId="2" fontId="47" fillId="0" borderId="37" xfId="0" applyNumberFormat="1" applyFont="1" applyBorder="1"/>
    <xf numFmtId="2" fontId="48" fillId="0" borderId="38" xfId="0" applyNumberFormat="1" applyFont="1" applyBorder="1"/>
    <xf numFmtId="2" fontId="49" fillId="0" borderId="39" xfId="0" applyNumberFormat="1" applyFont="1" applyBorder="1"/>
    <xf numFmtId="2" fontId="50" fillId="0" borderId="40" xfId="0" applyNumberFormat="1" applyFont="1" applyBorder="1"/>
    <xf numFmtId="2" fontId="51" fillId="0" borderId="41" xfId="0" applyNumberFormat="1" applyFont="1" applyBorder="1"/>
    <xf numFmtId="2" fontId="52" fillId="0" borderId="42" xfId="0" applyNumberFormat="1" applyFont="1" applyBorder="1"/>
    <xf numFmtId="2" fontId="53" fillId="0" borderId="43" xfId="0" applyNumberFormat="1" applyFont="1" applyBorder="1"/>
    <xf numFmtId="2" fontId="54" fillId="0" borderId="44" xfId="0" applyNumberFormat="1" applyFont="1" applyBorder="1"/>
    <xf numFmtId="2" fontId="55" fillId="0" borderId="45" xfId="0" applyNumberFormat="1" applyFont="1" applyBorder="1"/>
    <xf numFmtId="2" fontId="56" fillId="0" borderId="46" xfId="0" applyNumberFormat="1" applyFont="1" applyBorder="1"/>
    <xf numFmtId="2" fontId="57" fillId="0" borderId="47" xfId="0" applyNumberFormat="1" applyFont="1" applyBorder="1"/>
    <xf numFmtId="2" fontId="58" fillId="0" borderId="48" xfId="0" applyNumberFormat="1" applyFont="1" applyBorder="1"/>
    <xf numFmtId="2" fontId="59" fillId="0" borderId="49" xfId="0" applyNumberFormat="1" applyFont="1" applyBorder="1"/>
    <xf numFmtId="2" fontId="60" fillId="0" borderId="50" xfId="0" applyNumberFormat="1" applyFont="1" applyBorder="1"/>
    <xf numFmtId="2" fontId="61" fillId="0" borderId="51" xfId="0" applyNumberFormat="1" applyFont="1" applyBorder="1"/>
    <xf numFmtId="2" fontId="62" fillId="0" borderId="52" xfId="0" applyNumberFormat="1" applyFont="1" applyBorder="1"/>
    <xf numFmtId="2" fontId="63" fillId="0" borderId="53" xfId="0" applyNumberFormat="1" applyFont="1" applyBorder="1"/>
    <xf numFmtId="2" fontId="64" fillId="0" borderId="54" xfId="0" applyNumberFormat="1" applyFont="1" applyBorder="1"/>
    <xf numFmtId="2" fontId="65" fillId="0" borderId="55" xfId="0" applyNumberFormat="1" applyFont="1" applyBorder="1"/>
    <xf numFmtId="2" fontId="66" fillId="0" borderId="56" xfId="0" applyNumberFormat="1" applyFont="1" applyBorder="1"/>
    <xf numFmtId="2" fontId="67" fillId="0" borderId="57" xfId="0" applyNumberFormat="1" applyFont="1" applyBorder="1"/>
    <xf numFmtId="2" fontId="68" fillId="0" borderId="58" xfId="0" applyNumberFormat="1" applyFont="1" applyBorder="1"/>
    <xf numFmtId="2" fontId="69" fillId="0" borderId="59" xfId="0" applyNumberFormat="1" applyFont="1" applyBorder="1"/>
    <xf numFmtId="2" fontId="70" fillId="0" borderId="60" xfId="0" applyNumberFormat="1" applyFont="1" applyBorder="1"/>
    <xf numFmtId="2" fontId="71" fillId="0" borderId="61" xfId="0" applyNumberFormat="1" applyFont="1" applyBorder="1"/>
    <xf numFmtId="2" fontId="72" fillId="0" borderId="62" xfId="0" applyNumberFormat="1" applyFont="1" applyBorder="1"/>
    <xf numFmtId="2" fontId="73" fillId="0" borderId="63" xfId="0" applyNumberFormat="1" applyFont="1" applyBorder="1"/>
    <xf numFmtId="2" fontId="74" fillId="0" borderId="64" xfId="0" applyNumberFormat="1" applyFont="1" applyBorder="1"/>
    <xf numFmtId="2" fontId="75" fillId="0" borderId="65" xfId="0" applyNumberFormat="1" applyFont="1" applyBorder="1"/>
    <xf numFmtId="2" fontId="76" fillId="0" borderId="66" xfId="0" applyNumberFormat="1" applyFont="1" applyBorder="1"/>
    <xf numFmtId="2" fontId="77" fillId="0" borderId="67" xfId="0" applyNumberFormat="1" applyFont="1" applyBorder="1"/>
    <xf numFmtId="2" fontId="78" fillId="0" borderId="68" xfId="0" applyNumberFormat="1" applyFont="1" applyBorder="1"/>
    <xf numFmtId="2" fontId="79" fillId="0" borderId="69" xfId="0" applyNumberFormat="1" applyFont="1" applyBorder="1"/>
    <xf numFmtId="2" fontId="80" fillId="0" borderId="70" xfId="0" applyNumberFormat="1" applyFont="1" applyBorder="1"/>
    <xf numFmtId="2" fontId="81" fillId="0" borderId="71" xfId="0" applyNumberFormat="1" applyFont="1" applyBorder="1"/>
    <xf numFmtId="2" fontId="82" fillId="0" borderId="72" xfId="0" applyNumberFormat="1" applyFont="1" applyBorder="1"/>
    <xf numFmtId="2" fontId="83" fillId="0" borderId="73" xfId="0" applyNumberFormat="1" applyFont="1" applyBorder="1"/>
    <xf numFmtId="2" fontId="84" fillId="0" borderId="74" xfId="0" applyNumberFormat="1" applyFont="1" applyBorder="1"/>
    <xf numFmtId="2" fontId="85" fillId="0" borderId="75" xfId="0" applyNumberFormat="1" applyFont="1" applyBorder="1"/>
    <xf numFmtId="2" fontId="86" fillId="0" borderId="76" xfId="0" applyNumberFormat="1" applyFont="1" applyBorder="1"/>
    <xf numFmtId="2" fontId="87" fillId="0" borderId="77" xfId="0" applyNumberFormat="1" applyFont="1" applyBorder="1"/>
    <xf numFmtId="2" fontId="88" fillId="0" borderId="78" xfId="0" applyNumberFormat="1" applyFont="1" applyBorder="1"/>
    <xf numFmtId="2" fontId="89" fillId="0" borderId="79" xfId="0" applyNumberFormat="1" applyFont="1" applyBorder="1"/>
    <xf numFmtId="2" fontId="90" fillId="0" borderId="80" xfId="0" applyNumberFormat="1" applyFont="1" applyBorder="1"/>
    <xf numFmtId="2" fontId="91" fillId="0" borderId="81" xfId="0" applyNumberFormat="1" applyFont="1" applyBorder="1"/>
    <xf numFmtId="2" fontId="92" fillId="0" borderId="82" xfId="0" applyNumberFormat="1" applyFont="1" applyBorder="1"/>
    <xf numFmtId="2" fontId="93" fillId="0" borderId="83" xfId="0" applyNumberFormat="1" applyFont="1" applyBorder="1"/>
    <xf numFmtId="2" fontId="94" fillId="0" borderId="84" xfId="0" applyNumberFormat="1" applyFont="1" applyBorder="1"/>
    <xf numFmtId="2" fontId="95" fillId="0" borderId="85" xfId="0" applyNumberFormat="1" applyFont="1" applyBorder="1"/>
    <xf numFmtId="2" fontId="96" fillId="0" borderId="86" xfId="0" applyNumberFormat="1" applyFont="1" applyBorder="1"/>
    <xf numFmtId="2" fontId="97" fillId="0" borderId="87" xfId="0" applyNumberFormat="1" applyFont="1" applyBorder="1"/>
    <xf numFmtId="2" fontId="98" fillId="0" borderId="88" xfId="0" applyNumberFormat="1" applyFont="1" applyBorder="1"/>
    <xf numFmtId="2" fontId="99" fillId="0" borderId="89" xfId="0" applyNumberFormat="1" applyFont="1" applyBorder="1"/>
    <xf numFmtId="2" fontId="100" fillId="0" borderId="90" xfId="0" applyNumberFormat="1" applyFont="1" applyBorder="1"/>
    <xf numFmtId="2" fontId="101" fillId="0" borderId="91" xfId="0" applyNumberFormat="1" applyFont="1" applyBorder="1"/>
    <xf numFmtId="2" fontId="102" fillId="0" borderId="92" xfId="0" applyNumberFormat="1" applyFont="1" applyBorder="1"/>
    <xf numFmtId="2" fontId="103" fillId="0" borderId="93" xfId="0" applyNumberFormat="1" applyFont="1" applyBorder="1"/>
    <xf numFmtId="2" fontId="104" fillId="0" borderId="94" xfId="0" applyNumberFormat="1" applyFont="1" applyBorder="1"/>
    <xf numFmtId="2" fontId="105" fillId="0" borderId="95" xfId="0" applyNumberFormat="1" applyFont="1" applyBorder="1"/>
    <xf numFmtId="2" fontId="106" fillId="0" borderId="96" xfId="0" applyNumberFormat="1" applyFont="1" applyBorder="1"/>
    <xf numFmtId="2" fontId="107" fillId="0" borderId="97" xfId="0" applyNumberFormat="1" applyFont="1" applyBorder="1"/>
    <xf numFmtId="2" fontId="108" fillId="0" borderId="98" xfId="0" applyNumberFormat="1" applyFont="1" applyBorder="1"/>
    <xf numFmtId="2" fontId="109" fillId="0" borderId="99" xfId="0" applyNumberFormat="1" applyFont="1" applyBorder="1"/>
    <xf numFmtId="2" fontId="110" fillId="0" borderId="100" xfId="0" applyNumberFormat="1" applyFont="1" applyBorder="1"/>
    <xf numFmtId="2" fontId="111" fillId="0" borderId="101" xfId="0" applyNumberFormat="1" applyFont="1" applyBorder="1"/>
    <xf numFmtId="2" fontId="112" fillId="0" borderId="102" xfId="0" applyNumberFormat="1" applyFont="1" applyBorder="1"/>
    <xf numFmtId="2" fontId="113" fillId="0" borderId="103" xfId="0" applyNumberFormat="1" applyFont="1" applyBorder="1"/>
    <xf numFmtId="2" fontId="114" fillId="0" borderId="104" xfId="0" applyNumberFormat="1" applyFont="1" applyBorder="1"/>
    <xf numFmtId="2" fontId="115" fillId="0" borderId="105" xfId="0" applyNumberFormat="1" applyFont="1" applyBorder="1"/>
    <xf numFmtId="2" fontId="116" fillId="0" borderId="106" xfId="0" applyNumberFormat="1" applyFont="1" applyBorder="1"/>
    <xf numFmtId="2" fontId="117" fillId="0" borderId="107" xfId="0" applyNumberFormat="1" applyFont="1" applyBorder="1"/>
    <xf numFmtId="2" fontId="118" fillId="0" borderId="108" xfId="0" applyNumberFormat="1" applyFont="1" applyBorder="1"/>
    <xf numFmtId="2" fontId="119" fillId="0" borderId="109" xfId="0" applyNumberFormat="1" applyFont="1" applyBorder="1"/>
    <xf numFmtId="2" fontId="120" fillId="0" borderId="110" xfId="0" applyNumberFormat="1" applyFont="1" applyBorder="1"/>
    <xf numFmtId="2" fontId="121" fillId="0" borderId="111" xfId="0" applyNumberFormat="1" applyFont="1" applyBorder="1"/>
    <xf numFmtId="2" fontId="122" fillId="0" borderId="112" xfId="0" applyNumberFormat="1" applyFont="1" applyBorder="1"/>
    <xf numFmtId="2" fontId="123" fillId="0" borderId="113" xfId="0" applyNumberFormat="1" applyFont="1" applyBorder="1"/>
    <xf numFmtId="2" fontId="124" fillId="0" borderId="114" xfId="0" applyNumberFormat="1" applyFont="1" applyBorder="1"/>
    <xf numFmtId="2" fontId="125" fillId="0" borderId="115" xfId="0" applyNumberFormat="1" applyFont="1" applyBorder="1"/>
    <xf numFmtId="2" fontId="126" fillId="0" borderId="116" xfId="0" applyNumberFormat="1" applyFont="1" applyBorder="1"/>
    <xf numFmtId="2" fontId="127" fillId="0" borderId="117" xfId="0" applyNumberFormat="1" applyFont="1" applyBorder="1"/>
    <xf numFmtId="2" fontId="128" fillId="0" borderId="118" xfId="0" applyNumberFormat="1" applyFont="1" applyBorder="1"/>
    <xf numFmtId="2" fontId="129" fillId="0" borderId="119" xfId="0" applyNumberFormat="1" applyFont="1" applyBorder="1"/>
    <xf numFmtId="2" fontId="130" fillId="0" borderId="120" xfId="0" applyNumberFormat="1" applyFont="1" applyBorder="1"/>
    <xf numFmtId="2" fontId="131" fillId="0" borderId="121" xfId="0" applyNumberFormat="1" applyFont="1" applyBorder="1"/>
    <xf numFmtId="2" fontId="132" fillId="0" borderId="122" xfId="0" applyNumberFormat="1" applyFont="1" applyBorder="1"/>
    <xf numFmtId="2" fontId="133" fillId="0" borderId="123" xfId="0" applyNumberFormat="1" applyFont="1" applyBorder="1"/>
    <xf numFmtId="2" fontId="134" fillId="0" borderId="124" xfId="0" applyNumberFormat="1" applyFont="1" applyBorder="1"/>
    <xf numFmtId="2" fontId="135" fillId="0" borderId="125" xfId="0" applyNumberFormat="1" applyFont="1" applyBorder="1"/>
    <xf numFmtId="2" fontId="136" fillId="0" borderId="126" xfId="0" applyNumberFormat="1" applyFont="1" applyBorder="1"/>
    <xf numFmtId="2" fontId="137" fillId="0" borderId="127" xfId="0" applyNumberFormat="1" applyFont="1" applyBorder="1"/>
    <xf numFmtId="2" fontId="138" fillId="0" borderId="128" xfId="0" applyNumberFormat="1" applyFont="1" applyBorder="1"/>
    <xf numFmtId="2" fontId="139" fillId="0" borderId="129" xfId="0" applyNumberFormat="1" applyFont="1" applyBorder="1"/>
    <xf numFmtId="2" fontId="140" fillId="0" borderId="130" xfId="0" applyNumberFormat="1" applyFont="1" applyBorder="1"/>
    <xf numFmtId="2" fontId="141" fillId="0" borderId="131" xfId="0" applyNumberFormat="1" applyFont="1" applyBorder="1"/>
    <xf numFmtId="2" fontId="142" fillId="0" borderId="132" xfId="0" applyNumberFormat="1" applyFont="1" applyBorder="1"/>
    <xf numFmtId="2" fontId="143" fillId="0" borderId="133" xfId="0" applyNumberFormat="1" applyFont="1" applyBorder="1"/>
    <xf numFmtId="2" fontId="144" fillId="0" borderId="134" xfId="0" applyNumberFormat="1" applyFont="1" applyBorder="1"/>
    <xf numFmtId="2" fontId="145" fillId="0" borderId="135" xfId="0" applyNumberFormat="1" applyFont="1" applyBorder="1"/>
    <xf numFmtId="2" fontId="146" fillId="0" borderId="136" xfId="0" applyNumberFormat="1" applyFont="1" applyBorder="1"/>
    <xf numFmtId="2" fontId="147" fillId="0" borderId="137" xfId="0" applyNumberFormat="1" applyFont="1" applyBorder="1"/>
    <xf numFmtId="2" fontId="148" fillId="0" borderId="138" xfId="0" applyNumberFormat="1" applyFont="1" applyBorder="1"/>
    <xf numFmtId="2" fontId="149" fillId="0" borderId="139" xfId="0" applyNumberFormat="1" applyFont="1" applyBorder="1"/>
    <xf numFmtId="2" fontId="150" fillId="0" borderId="140" xfId="0" applyNumberFormat="1" applyFont="1" applyBorder="1"/>
    <xf numFmtId="2" fontId="151" fillId="0" borderId="141" xfId="0" applyNumberFormat="1" applyFont="1" applyBorder="1"/>
    <xf numFmtId="2" fontId="152" fillId="0" borderId="142" xfId="0" applyNumberFormat="1" applyFont="1" applyBorder="1"/>
    <xf numFmtId="2" fontId="153" fillId="0" borderId="143" xfId="0" applyNumberFormat="1" applyFont="1" applyBorder="1"/>
    <xf numFmtId="2" fontId="154" fillId="0" borderId="144" xfId="0" applyNumberFormat="1" applyFont="1" applyBorder="1"/>
    <xf numFmtId="2" fontId="155" fillId="0" borderId="145" xfId="0" applyNumberFormat="1" applyFont="1" applyBorder="1"/>
    <xf numFmtId="2" fontId="156" fillId="0" borderId="146" xfId="0" applyNumberFormat="1" applyFont="1" applyBorder="1"/>
    <xf numFmtId="2" fontId="157" fillId="0" borderId="147" xfId="0" applyNumberFormat="1" applyFont="1" applyBorder="1"/>
    <xf numFmtId="2" fontId="158" fillId="0" borderId="148" xfId="0" applyNumberFormat="1" applyFont="1" applyBorder="1"/>
    <xf numFmtId="2" fontId="159" fillId="0" borderId="149" xfId="0" applyNumberFormat="1" applyFont="1" applyBorder="1"/>
    <xf numFmtId="2" fontId="160" fillId="0" borderId="150" xfId="0" applyNumberFormat="1" applyFont="1" applyBorder="1"/>
    <xf numFmtId="2" fontId="161" fillId="0" borderId="151" xfId="0" applyNumberFormat="1" applyFont="1" applyBorder="1"/>
    <xf numFmtId="2" fontId="162" fillId="0" borderId="152" xfId="0" applyNumberFormat="1" applyFont="1" applyBorder="1"/>
    <xf numFmtId="2" fontId="163" fillId="0" borderId="153" xfId="0" applyNumberFormat="1" applyFont="1" applyBorder="1"/>
    <xf numFmtId="2" fontId="164" fillId="0" borderId="154" xfId="0" applyNumberFormat="1" applyFont="1" applyBorder="1"/>
    <xf numFmtId="2" fontId="165" fillId="0" borderId="155" xfId="0" applyNumberFormat="1" applyFont="1" applyBorder="1"/>
    <xf numFmtId="2" fontId="166" fillId="0" borderId="156" xfId="0" applyNumberFormat="1" applyFont="1" applyBorder="1"/>
    <xf numFmtId="2" fontId="167" fillId="0" borderId="157" xfId="0" applyNumberFormat="1" applyFont="1" applyBorder="1"/>
    <xf numFmtId="2" fontId="168" fillId="0" borderId="158" xfId="0" applyNumberFormat="1" applyFont="1" applyBorder="1"/>
    <xf numFmtId="2" fontId="169" fillId="0" borderId="159" xfId="0" applyNumberFormat="1" applyFont="1" applyBorder="1"/>
    <xf numFmtId="2" fontId="170" fillId="0" borderId="160" xfId="0" applyNumberFormat="1" applyFont="1" applyBorder="1"/>
    <xf numFmtId="2" fontId="171" fillId="0" borderId="161" xfId="0" applyNumberFormat="1" applyFont="1" applyBorder="1"/>
    <xf numFmtId="2" fontId="172" fillId="0" borderId="162" xfId="0" applyNumberFormat="1" applyFont="1" applyBorder="1"/>
    <xf numFmtId="2" fontId="173" fillId="0" borderId="163" xfId="0" applyNumberFormat="1" applyFont="1" applyBorder="1"/>
    <xf numFmtId="2" fontId="174" fillId="0" borderId="164" xfId="0" applyNumberFormat="1" applyFont="1" applyBorder="1"/>
    <xf numFmtId="2" fontId="175" fillId="0" borderId="165" xfId="0" applyNumberFormat="1" applyFont="1" applyBorder="1"/>
    <xf numFmtId="2" fontId="176" fillId="0" borderId="166" xfId="0" applyNumberFormat="1" applyFont="1" applyBorder="1"/>
    <xf numFmtId="2" fontId="177" fillId="0" borderId="167" xfId="0" applyNumberFormat="1" applyFont="1" applyBorder="1"/>
    <xf numFmtId="2" fontId="178" fillId="0" borderId="168" xfId="0" applyNumberFormat="1" applyFont="1" applyBorder="1"/>
    <xf numFmtId="2" fontId="179" fillId="0" borderId="169" xfId="0" applyNumberFormat="1" applyFont="1" applyBorder="1"/>
    <xf numFmtId="2" fontId="180" fillId="0" borderId="170" xfId="0" applyNumberFormat="1" applyFont="1" applyBorder="1"/>
    <xf numFmtId="2" fontId="181" fillId="0" borderId="171" xfId="0" applyNumberFormat="1" applyFont="1" applyBorder="1"/>
    <xf numFmtId="2" fontId="182" fillId="0" borderId="172" xfId="0" applyNumberFormat="1" applyFont="1" applyBorder="1"/>
    <xf numFmtId="2" fontId="183" fillId="0" borderId="173" xfId="0" applyNumberFormat="1" applyFont="1" applyBorder="1"/>
    <xf numFmtId="2" fontId="184" fillId="0" borderId="174" xfId="0" applyNumberFormat="1" applyFont="1" applyBorder="1"/>
    <xf numFmtId="2" fontId="185" fillId="0" borderId="175" xfId="0" applyNumberFormat="1" applyFont="1" applyBorder="1"/>
    <xf numFmtId="2" fontId="186" fillId="0" borderId="176" xfId="0" applyNumberFormat="1" applyFont="1" applyBorder="1"/>
    <xf numFmtId="2" fontId="187" fillId="0" borderId="177" xfId="0" applyNumberFormat="1" applyFont="1" applyBorder="1"/>
    <xf numFmtId="2" fontId="188" fillId="0" borderId="178" xfId="0" applyNumberFormat="1" applyFont="1" applyBorder="1"/>
    <xf numFmtId="2" fontId="189" fillId="0" borderId="179" xfId="0" applyNumberFormat="1" applyFont="1" applyBorder="1"/>
    <xf numFmtId="2" fontId="190" fillId="0" borderId="180" xfId="0" applyNumberFormat="1" applyFont="1" applyBorder="1"/>
    <xf numFmtId="2" fontId="191" fillId="0" borderId="181" xfId="0" applyNumberFormat="1" applyFont="1" applyBorder="1"/>
    <xf numFmtId="0" fontId="8" fillId="0" borderId="181" xfId="4"/>
    <xf numFmtId="3" fontId="8" fillId="0" borderId="181" xfId="4" applyNumberFormat="1"/>
    <xf numFmtId="2" fontId="0" fillId="0" borderId="181" xfId="5" applyNumberFormat="1" applyFont="1"/>
    <xf numFmtId="0" fontId="9" fillId="0" borderId="181" xfId="4" applyFont="1"/>
    <xf numFmtId="2" fontId="8" fillId="0" borderId="181" xfId="4" applyNumberFormat="1"/>
    <xf numFmtId="0" fontId="0" fillId="0" borderId="181" xfId="4" applyFont="1"/>
    <xf numFmtId="0" fontId="192" fillId="0" borderId="181" xfId="6" applyFont="1"/>
    <xf numFmtId="0" fontId="7" fillId="0" borderId="181" xfId="6"/>
    <xf numFmtId="2" fontId="7" fillId="0" borderId="181" xfId="6" applyNumberFormat="1"/>
    <xf numFmtId="1" fontId="7" fillId="0" borderId="181" xfId="6" applyNumberFormat="1"/>
    <xf numFmtId="1" fontId="7" fillId="0" borderId="181" xfId="6" applyNumberFormat="1" applyAlignment="1">
      <alignment horizontal="right"/>
    </xf>
    <xf numFmtId="1" fontId="7" fillId="0" borderId="181" xfId="6" applyNumberFormat="1" applyAlignment="1">
      <alignment horizontal="right" vertical="center"/>
    </xf>
    <xf numFmtId="1" fontId="193" fillId="0" borderId="181" xfId="6" applyNumberFormat="1" applyFont="1" applyAlignment="1">
      <alignment horizontal="right"/>
    </xf>
    <xf numFmtId="0" fontId="0" fillId="0" borderId="181" xfId="0" applyBorder="1" applyAlignment="1">
      <alignment vertical="center"/>
    </xf>
    <xf numFmtId="2" fontId="0" fillId="0" borderId="181" xfId="0" applyNumberFormat="1" applyBorder="1" applyAlignment="1">
      <alignment vertical="center"/>
    </xf>
    <xf numFmtId="0" fontId="9" fillId="0" borderId="183" xfId="0" applyFont="1" applyBorder="1" applyAlignment="1">
      <alignment vertical="center"/>
    </xf>
    <xf numFmtId="0" fontId="0" fillId="0" borderId="183" xfId="0" applyBorder="1" applyAlignment="1">
      <alignment vertical="center"/>
    </xf>
    <xf numFmtId="2" fontId="0" fillId="0" borderId="183" xfId="0" applyNumberFormat="1" applyBorder="1" applyAlignment="1">
      <alignment vertical="center"/>
    </xf>
    <xf numFmtId="0" fontId="9" fillId="0" borderId="182" xfId="0" applyFont="1" applyBorder="1" applyAlignment="1">
      <alignment horizontal="center" vertical="center"/>
    </xf>
    <xf numFmtId="0" fontId="9" fillId="0" borderId="182" xfId="0" applyFont="1" applyBorder="1" applyAlignment="1">
      <alignment horizontal="center" vertical="center" wrapText="1"/>
    </xf>
    <xf numFmtId="0" fontId="8" fillId="0" borderId="181" xfId="4" applyAlignment="1">
      <alignment vertical="center"/>
    </xf>
    <xf numFmtId="3" fontId="8" fillId="0" borderId="181" xfId="4" applyNumberFormat="1" applyAlignment="1">
      <alignment vertical="center"/>
    </xf>
    <xf numFmtId="3" fontId="0" fillId="0" borderId="181" xfId="0" applyNumberFormat="1" applyBorder="1" applyAlignment="1">
      <alignment vertical="center"/>
    </xf>
    <xf numFmtId="3" fontId="0" fillId="0" borderId="183" xfId="0" applyNumberFormat="1" applyBorder="1" applyAlignment="1">
      <alignment vertical="center"/>
    </xf>
    <xf numFmtId="0" fontId="9" fillId="3" borderId="181" xfId="4" applyFont="1" applyFill="1"/>
    <xf numFmtId="0" fontId="192" fillId="4" borderId="181" xfId="6" applyFont="1" applyFill="1"/>
    <xf numFmtId="0" fontId="7" fillId="4" borderId="181" xfId="6" applyFill="1"/>
    <xf numFmtId="0" fontId="9" fillId="0" borderId="181" xfId="4" applyFont="1" applyAlignment="1">
      <alignment horizontal="center" vertical="center" wrapText="1"/>
    </xf>
    <xf numFmtId="0" fontId="8" fillId="5" borderId="181" xfId="4" applyFill="1"/>
    <xf numFmtId="0" fontId="8" fillId="3" borderId="181" xfId="4" applyFill="1"/>
    <xf numFmtId="0" fontId="8" fillId="6" borderId="181" xfId="4" applyFill="1"/>
    <xf numFmtId="3" fontId="8" fillId="5" borderId="181" xfId="4" applyNumberFormat="1" applyFill="1"/>
    <xf numFmtId="3" fontId="8" fillId="3" borderId="181" xfId="4" applyNumberFormat="1" applyFill="1"/>
    <xf numFmtId="0" fontId="9" fillId="7" borderId="182" xfId="4" applyFont="1" applyFill="1" applyBorder="1"/>
    <xf numFmtId="0" fontId="9" fillId="7" borderId="182" xfId="4" applyFont="1" applyFill="1" applyBorder="1" applyAlignment="1">
      <alignment horizontal="center" vertical="center" wrapText="1"/>
    </xf>
    <xf numFmtId="0" fontId="8" fillId="7" borderId="181" xfId="4" applyFill="1"/>
    <xf numFmtId="0" fontId="8" fillId="7" borderId="183" xfId="4" applyFill="1" applyBorder="1"/>
    <xf numFmtId="0" fontId="194" fillId="0" borderId="181" xfId="4" applyFont="1" applyAlignment="1">
      <alignment vertical="center"/>
    </xf>
    <xf numFmtId="0" fontId="5" fillId="0" borderId="181" xfId="11"/>
    <xf numFmtId="3" fontId="8" fillId="8" borderId="181" xfId="4" applyNumberFormat="1" applyFill="1"/>
    <xf numFmtId="3" fontId="8" fillId="6" borderId="181" xfId="4" applyNumberFormat="1" applyFill="1"/>
    <xf numFmtId="0" fontId="195" fillId="0" borderId="181" xfId="4" applyFont="1"/>
    <xf numFmtId="3" fontId="8" fillId="9" borderId="181" xfId="4" applyNumberFormat="1" applyFill="1"/>
    <xf numFmtId="0" fontId="8" fillId="8" borderId="181" xfId="4" applyFill="1"/>
    <xf numFmtId="0" fontId="192" fillId="0" borderId="181" xfId="11" applyFont="1"/>
    <xf numFmtId="0" fontId="8" fillId="2" borderId="181" xfId="4" applyFill="1"/>
    <xf numFmtId="2" fontId="0" fillId="0" borderId="181" xfId="5" applyNumberFormat="1" applyFont="1" applyAlignment="1">
      <alignment vertical="center"/>
    </xf>
    <xf numFmtId="3" fontId="9" fillId="0" borderId="187" xfId="4" applyNumberFormat="1" applyFont="1" applyBorder="1"/>
    <xf numFmtId="0" fontId="196" fillId="0" borderId="181" xfId="4" applyFont="1" applyAlignment="1">
      <alignment horizontal="center" vertical="center" wrapText="1"/>
    </xf>
    <xf numFmtId="3" fontId="0" fillId="0" borderId="187" xfId="4" applyNumberFormat="1" applyFont="1" applyBorder="1"/>
    <xf numFmtId="3" fontId="0" fillId="0" borderId="181" xfId="4" applyNumberFormat="1" applyFont="1"/>
    <xf numFmtId="0" fontId="3" fillId="0" borderId="181" xfId="18"/>
    <xf numFmtId="2" fontId="3" fillId="0" borderId="181" xfId="18" applyNumberFormat="1"/>
    <xf numFmtId="0" fontId="3" fillId="0" borderId="184" xfId="18" applyBorder="1"/>
    <xf numFmtId="0" fontId="192" fillId="0" borderId="184" xfId="18" applyFont="1" applyBorder="1" applyAlignment="1">
      <alignment horizontal="center"/>
    </xf>
    <xf numFmtId="2" fontId="3" fillId="0" borderId="184" xfId="18" applyNumberFormat="1" applyBorder="1"/>
    <xf numFmtId="0" fontId="192" fillId="0" borderId="181" xfId="18" applyFont="1" applyAlignment="1">
      <alignment horizontal="center"/>
    </xf>
    <xf numFmtId="2" fontId="3" fillId="0" borderId="184" xfId="18" applyNumberFormat="1" applyBorder="1" applyAlignment="1">
      <alignment horizontal="center" vertical="center"/>
    </xf>
    <xf numFmtId="0" fontId="3" fillId="0" borderId="184" xfId="18" applyBorder="1" applyAlignment="1">
      <alignment horizontal="center"/>
    </xf>
    <xf numFmtId="0" fontId="192" fillId="0" borderId="181" xfId="18" applyFont="1" applyAlignment="1">
      <alignment horizontal="center" vertical="center"/>
    </xf>
    <xf numFmtId="164" fontId="8" fillId="0" borderId="181" xfId="4" applyNumberFormat="1"/>
    <xf numFmtId="3" fontId="8" fillId="7" borderId="181" xfId="4" applyNumberFormat="1" applyFill="1" applyAlignment="1">
      <alignment horizontal="right"/>
    </xf>
    <xf numFmtId="2" fontId="8" fillId="7" borderId="181" xfId="4" applyNumberFormat="1" applyFill="1" applyAlignment="1">
      <alignment horizontal="right"/>
    </xf>
    <xf numFmtId="3" fontId="8" fillId="7" borderId="183" xfId="4" applyNumberFormat="1" applyFill="1" applyBorder="1" applyAlignment="1">
      <alignment horizontal="right"/>
    </xf>
    <xf numFmtId="2" fontId="8" fillId="7" borderId="183" xfId="4" applyNumberFormat="1" applyFill="1" applyBorder="1" applyAlignment="1">
      <alignment horizontal="right"/>
    </xf>
    <xf numFmtId="0" fontId="2" fillId="0" borderId="182" xfId="11" applyFont="1" applyBorder="1"/>
    <xf numFmtId="3" fontId="5" fillId="0" borderId="182" xfId="11" applyNumberFormat="1" applyBorder="1" applyAlignment="1">
      <alignment horizontal="right"/>
    </xf>
    <xf numFmtId="2" fontId="5" fillId="0" borderId="182" xfId="11" applyNumberFormat="1" applyBorder="1" applyAlignment="1">
      <alignment horizontal="right"/>
    </xf>
    <xf numFmtId="0" fontId="192" fillId="0" borderId="0" xfId="0" applyFont="1" applyAlignment="1">
      <alignment vertical="center"/>
    </xf>
    <xf numFmtId="0" fontId="1" fillId="0" borderId="181" xfId="0" applyFont="1" applyBorder="1" applyAlignment="1">
      <alignment vertical="center" wrapText="1"/>
    </xf>
    <xf numFmtId="2" fontId="1" fillId="0" borderId="181" xfId="0" applyNumberFormat="1" applyFont="1" applyBorder="1" applyAlignment="1">
      <alignment vertical="center" wrapText="1"/>
    </xf>
    <xf numFmtId="0" fontId="1" fillId="0" borderId="183" xfId="0" applyFont="1" applyBorder="1" applyAlignment="1">
      <alignment vertical="center" wrapText="1"/>
    </xf>
    <xf numFmtId="2" fontId="1" fillId="0" borderId="183" xfId="0" applyNumberFormat="1" applyFont="1" applyBorder="1" applyAlignment="1">
      <alignment vertical="center" wrapText="1"/>
    </xf>
    <xf numFmtId="0" fontId="192" fillId="0" borderId="182" xfId="0" applyFont="1" applyBorder="1" applyAlignment="1">
      <alignment horizontal="center" vertical="center" wrapText="1"/>
    </xf>
    <xf numFmtId="0" fontId="192" fillId="0" borderId="181" xfId="0" applyFont="1" applyBorder="1" applyAlignment="1">
      <alignment vertical="center" wrapText="1"/>
    </xf>
    <xf numFmtId="0" fontId="192" fillId="0" borderId="183" xfId="0" applyFont="1" applyBorder="1" applyAlignment="1">
      <alignment vertical="center" wrapText="1"/>
    </xf>
    <xf numFmtId="0" fontId="0" fillId="0" borderId="183" xfId="0" applyBorder="1"/>
    <xf numFmtId="0" fontId="192" fillId="0" borderId="182" xfId="0" applyFont="1" applyBorder="1" applyAlignment="1">
      <alignment vertical="center" wrapText="1"/>
    </xf>
    <xf numFmtId="0" fontId="198" fillId="0" borderId="0" xfId="0" applyFont="1" applyAlignment="1">
      <alignment vertical="center"/>
    </xf>
    <xf numFmtId="0" fontId="199" fillId="0" borderId="189" xfId="0" applyFont="1" applyBorder="1" applyAlignment="1">
      <alignment vertical="center"/>
    </xf>
    <xf numFmtId="0" fontId="199" fillId="0" borderId="189" xfId="0" applyFont="1" applyBorder="1" applyAlignment="1">
      <alignment vertical="center" wrapText="1"/>
    </xf>
    <xf numFmtId="0" fontId="200" fillId="0" borderId="0" xfId="0" applyFont="1" applyAlignment="1">
      <alignment vertical="center"/>
    </xf>
    <xf numFmtId="0" fontId="200" fillId="0" borderId="0" xfId="0" applyFont="1" applyAlignment="1">
      <alignment horizontal="right" vertical="center"/>
    </xf>
    <xf numFmtId="3" fontId="200" fillId="0" borderId="189" xfId="0" applyNumberFormat="1" applyFont="1" applyBorder="1" applyAlignment="1">
      <alignment horizontal="right" vertical="center"/>
    </xf>
    <xf numFmtId="0" fontId="200" fillId="0" borderId="189" xfId="0" applyFont="1" applyBorder="1" applyAlignment="1">
      <alignment horizontal="right" vertical="center"/>
    </xf>
    <xf numFmtId="0" fontId="201" fillId="0" borderId="0" xfId="0" applyFont="1"/>
    <xf numFmtId="0" fontId="1" fillId="0" borderId="0" xfId="0" applyFont="1"/>
    <xf numFmtId="0" fontId="192" fillId="0" borderId="0" xfId="0" applyFont="1"/>
    <xf numFmtId="0" fontId="202" fillId="0" borderId="192" xfId="0" applyFont="1" applyBorder="1" applyAlignment="1">
      <alignment vertical="center"/>
    </xf>
    <xf numFmtId="0" fontId="202" fillId="0" borderId="192" xfId="0" applyFont="1" applyBorder="1" applyAlignment="1">
      <alignment vertical="center" wrapText="1"/>
    </xf>
    <xf numFmtId="0" fontId="203" fillId="0" borderId="0" xfId="0" applyFont="1" applyAlignment="1">
      <alignment vertical="center"/>
    </xf>
    <xf numFmtId="0" fontId="203" fillId="0" borderId="0" xfId="0" applyFont="1" applyAlignment="1">
      <alignment horizontal="right" vertical="center"/>
    </xf>
    <xf numFmtId="0" fontId="202" fillId="0" borderId="189" xfId="0" applyFont="1" applyBorder="1" applyAlignment="1">
      <alignment vertical="center"/>
    </xf>
    <xf numFmtId="0" fontId="203" fillId="0" borderId="189" xfId="0" applyFont="1" applyBorder="1" applyAlignment="1">
      <alignment horizontal="right" vertical="center"/>
    </xf>
    <xf numFmtId="0" fontId="199" fillId="0" borderId="192" xfId="0" applyFont="1" applyBorder="1" applyAlignment="1">
      <alignment vertical="center"/>
    </xf>
    <xf numFmtId="0" fontId="199" fillId="0" borderId="192" xfId="0" applyFont="1" applyBorder="1" applyAlignment="1">
      <alignment vertical="center" wrapText="1"/>
    </xf>
    <xf numFmtId="0" fontId="8" fillId="10" borderId="181" xfId="4" applyFill="1"/>
    <xf numFmtId="0" fontId="5" fillId="10" borderId="181" xfId="11" applyFill="1"/>
    <xf numFmtId="0" fontId="0" fillId="10" borderId="181" xfId="4" applyFont="1" applyFill="1"/>
    <xf numFmtId="0" fontId="192" fillId="0" borderId="182" xfId="4" applyFont="1" applyBorder="1"/>
    <xf numFmtId="0" fontId="192" fillId="0" borderId="182" xfId="4" applyFont="1" applyBorder="1" applyAlignment="1">
      <alignment wrapText="1"/>
    </xf>
    <xf numFmtId="0" fontId="192" fillId="0" borderId="182" xfId="4" applyFont="1" applyBorder="1" applyAlignment="1">
      <alignment horizontal="left" vertical="center" wrapText="1"/>
    </xf>
    <xf numFmtId="0" fontId="1" fillId="0" borderId="181" xfId="4" applyFont="1"/>
    <xf numFmtId="3" fontId="1" fillId="0" borderId="181" xfId="4" applyNumberFormat="1" applyFont="1"/>
    <xf numFmtId="2" fontId="1" fillId="0" borderId="181" xfId="4" applyNumberFormat="1" applyFont="1"/>
    <xf numFmtId="3" fontId="1" fillId="0" borderId="182" xfId="4" applyNumberFormat="1" applyFont="1" applyBorder="1"/>
    <xf numFmtId="2" fontId="1" fillId="0" borderId="182" xfId="4" applyNumberFormat="1" applyFont="1" applyBorder="1"/>
    <xf numFmtId="0" fontId="192" fillId="0" borderId="186" xfId="4" applyFont="1" applyBorder="1"/>
    <xf numFmtId="3" fontId="1" fillId="0" borderId="193" xfId="4" applyNumberFormat="1" applyFont="1" applyBorder="1"/>
    <xf numFmtId="3" fontId="1" fillId="0" borderId="181" xfId="4" applyNumberFormat="1" applyFont="1" applyBorder="1"/>
    <xf numFmtId="2" fontId="1" fillId="0" borderId="181" xfId="4" applyNumberFormat="1" applyFont="1" applyBorder="1"/>
    <xf numFmtId="3" fontId="1" fillId="0" borderId="186" xfId="4" applyNumberFormat="1" applyFont="1" applyBorder="1"/>
    <xf numFmtId="0" fontId="199" fillId="11" borderId="189" xfId="0" applyFont="1" applyFill="1" applyBorder="1" applyAlignment="1">
      <alignment horizontal="center" vertical="center"/>
    </xf>
    <xf numFmtId="0" fontId="199" fillId="11" borderId="189" xfId="0" applyFont="1" applyFill="1" applyBorder="1" applyAlignment="1">
      <alignment horizontal="center" vertical="center" wrapText="1"/>
    </xf>
    <xf numFmtId="0" fontId="200" fillId="11" borderId="0" xfId="0" applyFont="1" applyFill="1" applyAlignment="1">
      <alignment vertical="center"/>
    </xf>
    <xf numFmtId="3" fontId="200" fillId="11" borderId="0" xfId="0" applyNumberFormat="1" applyFont="1" applyFill="1" applyAlignment="1">
      <alignment horizontal="right" vertical="center"/>
    </xf>
    <xf numFmtId="0" fontId="200" fillId="11" borderId="0" xfId="0" applyFont="1" applyFill="1" applyAlignment="1">
      <alignment horizontal="right" vertical="center"/>
    </xf>
    <xf numFmtId="0" fontId="200" fillId="11" borderId="192" xfId="0" applyFont="1" applyFill="1" applyBorder="1" applyAlignment="1">
      <alignment vertical="center"/>
    </xf>
    <xf numFmtId="0" fontId="200" fillId="11" borderId="192" xfId="0" applyFont="1" applyFill="1" applyBorder="1" applyAlignment="1">
      <alignment horizontal="right" vertical="center"/>
    </xf>
    <xf numFmtId="3" fontId="200" fillId="0" borderId="192" xfId="0" applyNumberFormat="1" applyFont="1" applyBorder="1" applyAlignment="1">
      <alignment horizontal="right" vertical="center"/>
    </xf>
    <xf numFmtId="1" fontId="3" fillId="0" borderId="184" xfId="18" applyNumberFormat="1" applyBorder="1"/>
    <xf numFmtId="1" fontId="3" fillId="0" borderId="184" xfId="18" applyNumberFormat="1" applyBorder="1" applyAlignment="1">
      <alignment horizontal="center" vertical="center"/>
    </xf>
    <xf numFmtId="1" fontId="3" fillId="0" borderId="184" xfId="18" applyNumberFormat="1" applyBorder="1" applyAlignment="1">
      <alignment horizontal="center"/>
    </xf>
    <xf numFmtId="0" fontId="199" fillId="0" borderId="189" xfId="0" applyFont="1" applyBorder="1" applyAlignment="1">
      <alignment horizontal="center" vertical="center" wrapText="1"/>
    </xf>
    <xf numFmtId="3" fontId="200" fillId="0" borderId="0" xfId="0" applyNumberFormat="1" applyFont="1" applyAlignment="1">
      <alignment horizontal="right" vertical="center"/>
    </xf>
    <xf numFmtId="0" fontId="200" fillId="0" borderId="192" xfId="0" applyFont="1" applyBorder="1" applyAlignment="1">
      <alignment vertical="center"/>
    </xf>
    <xf numFmtId="0" fontId="200" fillId="0" borderId="192" xfId="0" applyFont="1" applyBorder="1" applyAlignment="1">
      <alignment horizontal="right" vertical="center"/>
    </xf>
    <xf numFmtId="2" fontId="200" fillId="0" borderId="0" xfId="0" applyNumberFormat="1" applyFont="1" applyAlignment="1">
      <alignment horizontal="right" vertical="center"/>
    </xf>
    <xf numFmtId="0" fontId="192" fillId="0" borderId="186" xfId="18" applyFont="1" applyBorder="1" applyAlignment="1">
      <alignment horizontal="center"/>
    </xf>
    <xf numFmtId="0" fontId="192" fillId="0" borderId="182" xfId="18" applyFont="1" applyBorder="1" applyAlignment="1">
      <alignment horizontal="center"/>
    </xf>
    <xf numFmtId="0" fontId="192" fillId="0" borderId="188" xfId="18" applyFont="1" applyBorder="1" applyAlignment="1">
      <alignment horizontal="center"/>
    </xf>
    <xf numFmtId="0" fontId="192" fillId="0" borderId="186" xfId="18" applyFont="1" applyBorder="1" applyAlignment="1">
      <alignment horizontal="center" wrapText="1"/>
    </xf>
    <xf numFmtId="0" fontId="192" fillId="0" borderId="182" xfId="18" applyFont="1" applyBorder="1" applyAlignment="1">
      <alignment horizontal="center" wrapText="1"/>
    </xf>
    <xf numFmtId="0" fontId="192" fillId="0" borderId="188" xfId="18" applyFont="1" applyBorder="1" applyAlignment="1">
      <alignment horizontal="center" wrapText="1"/>
    </xf>
    <xf numFmtId="0" fontId="192" fillId="0" borderId="181" xfId="18" applyFont="1" applyAlignment="1">
      <alignment horizontal="center" wrapText="1"/>
    </xf>
    <xf numFmtId="0" fontId="192" fillId="0" borderId="181" xfId="18" applyFont="1" applyAlignment="1">
      <alignment horizontal="center" vertical="center" wrapText="1"/>
    </xf>
    <xf numFmtId="0" fontId="192" fillId="0" borderId="181" xfId="18" applyFont="1" applyAlignment="1">
      <alignment horizontal="center" vertical="center"/>
    </xf>
    <xf numFmtId="0" fontId="202" fillId="0" borderId="190" xfId="0" applyFont="1" applyBorder="1" applyAlignment="1">
      <alignment vertical="center"/>
    </xf>
    <xf numFmtId="0" fontId="202" fillId="0" borderId="191" xfId="0" applyFont="1" applyBorder="1" applyAlignment="1">
      <alignment vertical="center"/>
    </xf>
    <xf numFmtId="0" fontId="202" fillId="0" borderId="189" xfId="0" applyFont="1" applyBorder="1" applyAlignment="1">
      <alignment horizontal="center" vertical="center"/>
    </xf>
    <xf numFmtId="0" fontId="199" fillId="0" borderId="190" xfId="0" applyFont="1" applyBorder="1" applyAlignment="1">
      <alignment vertical="center"/>
    </xf>
    <xf numFmtId="0" fontId="199" fillId="0" borderId="191" xfId="0" applyFont="1" applyBorder="1" applyAlignment="1">
      <alignment vertical="center"/>
    </xf>
    <xf numFmtId="0" fontId="199" fillId="0" borderId="189" xfId="0" applyFont="1" applyBorder="1" applyAlignment="1">
      <alignment horizontal="center" vertical="center"/>
    </xf>
    <xf numFmtId="0" fontId="194" fillId="0" borderId="181" xfId="4" applyFont="1" applyAlignment="1">
      <alignment horizontal="left" vertical="center"/>
    </xf>
    <xf numFmtId="0" fontId="192" fillId="0" borderId="182" xfId="0" applyFont="1" applyBorder="1" applyAlignment="1">
      <alignment horizontal="center" wrapText="1"/>
    </xf>
    <xf numFmtId="0" fontId="192" fillId="0" borderId="186" xfId="0" applyFont="1" applyBorder="1" applyAlignment="1">
      <alignment horizontal="center" wrapText="1"/>
    </xf>
    <xf numFmtId="0" fontId="192" fillId="0" borderId="185" xfId="4" applyFont="1" applyBorder="1" applyAlignment="1">
      <alignment horizontal="center" vertical="center"/>
    </xf>
    <xf numFmtId="0" fontId="192" fillId="0" borderId="183" xfId="4" applyFont="1" applyBorder="1" applyAlignment="1">
      <alignment horizontal="center" vertical="center"/>
    </xf>
    <xf numFmtId="0" fontId="199" fillId="0" borderId="194" xfId="0" applyFont="1" applyBorder="1" applyAlignment="1">
      <alignment vertical="center" wrapText="1"/>
    </xf>
    <xf numFmtId="0" fontId="199" fillId="0" borderId="194" xfId="0" applyFont="1" applyBorder="1" applyAlignment="1">
      <alignment horizontal="center" vertical="center" wrapText="1"/>
    </xf>
    <xf numFmtId="0" fontId="200" fillId="0" borderId="0" xfId="0" applyFont="1" applyAlignment="1">
      <alignment vertical="center" wrapText="1"/>
    </xf>
    <xf numFmtId="0" fontId="200" fillId="0" borderId="0" xfId="0" applyFont="1" applyAlignment="1">
      <alignment horizontal="right" vertical="center" wrapText="1"/>
    </xf>
    <xf numFmtId="0" fontId="200" fillId="0" borderId="194" xfId="0" applyFont="1" applyBorder="1" applyAlignment="1">
      <alignment horizontal="right" vertical="center" wrapText="1"/>
    </xf>
  </cellXfs>
  <cellStyles count="22">
    <cellStyle name="Millares [0] 2" xfId="9" xr:uid="{00000000-0005-0000-0000-000000000000}"/>
    <cellStyle name="Millares [0] 3" xfId="14" xr:uid="{00000000-0005-0000-0000-000001000000}"/>
    <cellStyle name="Millares [0] 4" xfId="17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6" xr:uid="{00000000-0005-0000-0000-000006000000}"/>
    <cellStyle name="Normal 4" xfId="7" xr:uid="{00000000-0005-0000-0000-000007000000}"/>
    <cellStyle name="Normal 4 2" xfId="15" xr:uid="{00000000-0005-0000-0000-000008000000}"/>
    <cellStyle name="Normal 4 3" xfId="19" xr:uid="{00000000-0005-0000-0000-000009000000}"/>
    <cellStyle name="Normal 5" xfId="11" xr:uid="{00000000-0005-0000-0000-00000A000000}"/>
    <cellStyle name="Normal 5 2" xfId="18" xr:uid="{00000000-0005-0000-0000-00000B000000}"/>
    <cellStyle name="Normal 6" xfId="12" xr:uid="{00000000-0005-0000-0000-00000C000000}"/>
    <cellStyle name="Normal 7" xfId="21" xr:uid="{F7123D2B-28C4-43CE-99DA-58AF2A1F504D}"/>
    <cellStyle name="Normal 9" xfId="2" xr:uid="{00000000-0005-0000-0000-00000D000000}"/>
    <cellStyle name="Normal 9 2" xfId="10" xr:uid="{00000000-0005-0000-0000-00000E000000}"/>
    <cellStyle name="Porcentaje" xfId="1" builtinId="5"/>
    <cellStyle name="Porcentaje 2" xfId="5" xr:uid="{00000000-0005-0000-0000-000010000000}"/>
    <cellStyle name="Porcentaje 3" xfId="8" xr:uid="{00000000-0005-0000-0000-000011000000}"/>
    <cellStyle name="Porcentaje 3 2" xfId="20" xr:uid="{00000000-0005-0000-0000-000012000000}"/>
    <cellStyle name="Porcentaje 4" xfId="13" xr:uid="{00000000-0005-0000-0000-000013000000}"/>
    <cellStyle name="Título 2" xfId="3" builtinId="17"/>
  </cellStyles>
  <dxfs count="0"/>
  <tableStyles count="0" defaultTableStyle="TableStyleMedium2" defaultPivotStyle="PivotStyleLight16"/>
  <colors>
    <mruColors>
      <color rgb="FFE844E0"/>
      <color rgb="FFFF7C80"/>
      <color rgb="FF16B6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'Tiempo Patología'!$B$4</c:f>
              <c:strCache>
                <c:ptCount val="1"/>
                <c:pt idx="0">
                  <c:v>Tiempo patología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'Tiempo Patología'!$A$5:$A$9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Patología'!$B$5:$B$9</c:f>
              <c:numCache>
                <c:formatCode>#,##0</c:formatCode>
                <c:ptCount val="5"/>
                <c:pt idx="0">
                  <c:v>15.649999618530273</c:v>
                </c:pt>
                <c:pt idx="1">
                  <c:v>11.079999923706055</c:v>
                </c:pt>
                <c:pt idx="2">
                  <c:v>9.5200004577636719</c:v>
                </c:pt>
                <c:pt idx="3">
                  <c:v>15.960000038146973</c:v>
                </c:pt>
                <c:pt idx="4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2-40B6-868A-D7CADAA5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569552"/>
        <c:axId val="755543984"/>
      </c:barChart>
      <c:lineChart>
        <c:grouping val="standard"/>
        <c:varyColors val="0"/>
        <c:ser>
          <c:idx val="0"/>
          <c:order val="1"/>
          <c:tx>
            <c:strRef>
              <c:f>'Tiempo Patología'!$C$4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2-40B6-868A-D7CADAA52DD7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2-40B6-868A-D7CADAA52DD7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2-40B6-868A-D7CADAA52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 Patología'!$A$5:$A$9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Patología'!$C$5:$C$9</c:f>
              <c:numCache>
                <c:formatCode>0.00</c:formatCode>
                <c:ptCount val="5"/>
                <c:pt idx="1">
                  <c:v>-29.201276717049517</c:v>
                </c:pt>
                <c:pt idx="2">
                  <c:v>-14.079417659604026</c:v>
                </c:pt>
                <c:pt idx="3">
                  <c:v>67.6470511630218</c:v>
                </c:pt>
                <c:pt idx="4">
                  <c:v>-23.245614218543071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2-40B6-868A-D7CADAA5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69008"/>
        <c:axId val="755559216"/>
      </c:lineChart>
      <c:catAx>
        <c:axId val="75556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3984"/>
        <c:crosses val="autoZero"/>
        <c:auto val="1"/>
        <c:lblAlgn val="ctr"/>
        <c:lblOffset val="100"/>
        <c:noMultiLvlLbl val="0"/>
      </c:catAx>
      <c:valAx>
        <c:axId val="7555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Tiempo patología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69552"/>
        <c:crosses val="autoZero"/>
        <c:crossBetween val="between"/>
      </c:valAx>
      <c:valAx>
        <c:axId val="755559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69008"/>
        <c:crosses val="max"/>
        <c:crossBetween val="between"/>
      </c:valAx>
      <c:catAx>
        <c:axId val="75556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5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'Porcentaje estadificados'!$B$4</c:f>
              <c:strCache>
                <c:ptCount val="1"/>
                <c:pt idx="0">
                  <c:v>Porcentaje estadificados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'Porcentaje estadificados'!$A$5:$A$9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'Porcentaje estadificados'!$B$5:$B$9</c:f>
              <c:numCache>
                <c:formatCode>0.00</c:formatCode>
                <c:ptCount val="5"/>
                <c:pt idx="0">
                  <c:v>45.5</c:v>
                </c:pt>
                <c:pt idx="1">
                  <c:v>58.299999237060547</c:v>
                </c:pt>
                <c:pt idx="2">
                  <c:v>64.800003051757813</c:v>
                </c:pt>
                <c:pt idx="3">
                  <c:v>60.400001525878906</c:v>
                </c:pt>
                <c:pt idx="4">
                  <c:v>57.900001525878906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2-4B6B-8A32-E0350C10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7310112"/>
        <c:axId val="757329152"/>
      </c:barChart>
      <c:lineChart>
        <c:grouping val="standard"/>
        <c:varyColors val="0"/>
        <c:ser>
          <c:idx val="0"/>
          <c:order val="1"/>
          <c:tx>
            <c:strRef>
              <c:f>'Porcentaje estadificados'!$C$4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2-4B6B-8A32-E0350C106CAF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2-4B6B-8A32-E0350C106CAF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2-4B6B-8A32-E0350C106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'Porcentaje estadificados'!$A$5:$A$9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'Porcentaje estadificados'!$C$5:$C$9</c:f>
              <c:numCache>
                <c:formatCode>0.00</c:formatCode>
                <c:ptCount val="5"/>
                <c:pt idx="1">
                  <c:v>28.131866455078125</c:v>
                </c:pt>
                <c:pt idx="2">
                  <c:v>11.149234819484008</c:v>
                </c:pt>
                <c:pt idx="3">
                  <c:v>-6.7901254917603726</c:v>
                </c:pt>
                <c:pt idx="4">
                  <c:v>-4.1390727431171559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2-4B6B-8A32-E0350C106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11200"/>
        <c:axId val="757341120"/>
      </c:lineChart>
      <c:catAx>
        <c:axId val="7573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29152"/>
        <c:crosses val="autoZero"/>
        <c:auto val="1"/>
        <c:lblAlgn val="ctr"/>
        <c:lblOffset val="100"/>
        <c:noMultiLvlLbl val="0"/>
      </c:catAx>
      <c:valAx>
        <c:axId val="7573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estadificados</a:t>
                </a:r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10112"/>
        <c:crosses val="autoZero"/>
        <c:crossBetween val="between"/>
      </c:valAx>
      <c:valAx>
        <c:axId val="757341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11200"/>
        <c:crosses val="max"/>
        <c:crossBetween val="between"/>
      </c:valAx>
      <c:catAx>
        <c:axId val="7573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4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'Porcentaje estadificados'!$B$29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'Porcentaje estadificados'!$A$30:$A$35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'Porcentaje estadificados'!$B$30:$B$35</c:f>
              <c:numCache>
                <c:formatCode>0.00</c:formatCode>
                <c:ptCount val="6"/>
                <c:pt idx="0">
                  <c:v>37</c:v>
                </c:pt>
                <c:pt idx="1">
                  <c:v>59.599998474121094</c:v>
                </c:pt>
                <c:pt idx="2">
                  <c:v>48.799999237060547</c:v>
                </c:pt>
                <c:pt idx="3">
                  <c:v>48</c:v>
                </c:pt>
                <c:pt idx="4">
                  <c:v>41.900001525878906</c:v>
                </c:pt>
                <c:pt idx="5">
                  <c:v>49.400001525878906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3-4397-99AD-66F0C12F6E07}"/>
            </c:ext>
          </c:extLst>
        </c:ser>
        <c:ser>
          <c:idx val="0"/>
          <c:order val="1"/>
          <c:tx>
            <c:strRef>
              <c:f>'Porcentaje estadificados'!$C$29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'Porcentaje estadificados'!$A$30:$A$35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'Porcentaje estadificados'!$C$30:$C$35</c:f>
              <c:numCache>
                <c:formatCode>0.00</c:formatCode>
                <c:ptCount val="6"/>
                <c:pt idx="0">
                  <c:v>54.200000762939453</c:v>
                </c:pt>
                <c:pt idx="1">
                  <c:v>63.299999237060547</c:v>
                </c:pt>
                <c:pt idx="2">
                  <c:v>62.599998474121094</c:v>
                </c:pt>
                <c:pt idx="3">
                  <c:v>56.799999237060547</c:v>
                </c:pt>
                <c:pt idx="4">
                  <c:v>54.400001525878906</c:v>
                </c:pt>
                <c:pt idx="5">
                  <c:v>64.800003051757813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3-4397-99AD-66F0C12F6E07}"/>
            </c:ext>
          </c:extLst>
        </c:ser>
        <c:ser>
          <c:idx val="1"/>
          <c:order val="2"/>
          <c:tx>
            <c:strRef>
              <c:f>'Porcentaje estadificados'!$D$29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'Porcentaje estadificados'!$A$30:$A$35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'Porcentaje estadificados'!$D$30:$D$35</c:f>
              <c:numCache>
                <c:formatCode>0.00</c:formatCode>
                <c:ptCount val="6"/>
                <c:pt idx="0">
                  <c:v>59.200000762939453</c:v>
                </c:pt>
                <c:pt idx="1">
                  <c:v>70.300003051757813</c:v>
                </c:pt>
                <c:pt idx="2">
                  <c:v>66.400001525878906</c:v>
                </c:pt>
                <c:pt idx="3">
                  <c:v>64.599998474121094</c:v>
                </c:pt>
                <c:pt idx="4">
                  <c:v>65.400001525878906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3-4397-99AD-66F0C12F6E07}"/>
            </c:ext>
          </c:extLst>
        </c:ser>
        <c:ser>
          <c:idx val="2"/>
          <c:order val="3"/>
          <c:tx>
            <c:strRef>
              <c:f>'Porcentaje estadificados'!$E$29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'Porcentaje estadificados'!$A$30:$A$35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'Porcentaje estadificados'!$E$30:$E$35</c:f>
              <c:numCache>
                <c:formatCode>0.00</c:formatCode>
                <c:ptCount val="6"/>
                <c:pt idx="0">
                  <c:v>57.799999237060547</c:v>
                </c:pt>
                <c:pt idx="1">
                  <c:v>65.800003051757813</c:v>
                </c:pt>
                <c:pt idx="2">
                  <c:v>61.900001525878906</c:v>
                </c:pt>
                <c:pt idx="3">
                  <c:v>58.400001525878906</c:v>
                </c:pt>
                <c:pt idx="4">
                  <c:v>59.299999237060547</c:v>
                </c:pt>
                <c:pt idx="5">
                  <c:v>59.599998474121094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3-4397-99AD-66F0C12F6E07}"/>
            </c:ext>
          </c:extLst>
        </c:ser>
        <c:ser>
          <c:idx val="5"/>
          <c:order val="4"/>
          <c:tx>
            <c:strRef>
              <c:f>'Porcentaje estadificados'!$F$29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'Porcentaje estadificados'!$F$30:$F$35</c:f>
              <c:numCache>
                <c:formatCode>0.00</c:formatCode>
                <c:ptCount val="6"/>
                <c:pt idx="0">
                  <c:v>55.900001525878906</c:v>
                </c:pt>
                <c:pt idx="1">
                  <c:v>64.400001525878906</c:v>
                </c:pt>
                <c:pt idx="2">
                  <c:v>57.799999237060547</c:v>
                </c:pt>
                <c:pt idx="3">
                  <c:v>58.099998474121094</c:v>
                </c:pt>
                <c:pt idx="4">
                  <c:v>56.700000762939453</c:v>
                </c:pt>
                <c:pt idx="5">
                  <c:v>54.599998474121094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1-46D3-8346-7528567E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44464"/>
        <c:axId val="759043920"/>
      </c:barChart>
      <c:lineChart>
        <c:grouping val="standard"/>
        <c:varyColors val="0"/>
        <c:ser>
          <c:idx val="3"/>
          <c:order val="5"/>
          <c:tx>
            <c:strRef>
              <c:f>'Porcentaje estadificados'!$G$29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'Porcentaje estadificados'!$A$30:$A$35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'Porcentaje estadificados'!$G$30:$G$35</c:f>
              <c:numCache>
                <c:formatCode>0.00</c:formatCode>
                <c:ptCount val="6"/>
                <c:pt idx="0">
                  <c:v>-3.2871933153303377</c:v>
                </c:pt>
                <c:pt idx="1">
                  <c:v>-2.1276617947535277</c:v>
                </c:pt>
                <c:pt idx="2">
                  <c:v>-6.6235899640555695</c:v>
                </c:pt>
                <c:pt idx="3">
                  <c:v>-0.51370384232759236</c:v>
                </c:pt>
                <c:pt idx="4">
                  <c:v>-4.3844831493626399</c:v>
                </c:pt>
                <c:pt idx="5">
                  <c:v>-8.3892619597482856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397-99AD-66F0C12F6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33040"/>
        <c:axId val="759050448"/>
      </c:lineChart>
      <c:catAx>
        <c:axId val="7590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3920"/>
        <c:crosses val="autoZero"/>
        <c:auto val="1"/>
        <c:lblAlgn val="ctr"/>
        <c:lblOffset val="100"/>
        <c:noMultiLvlLbl val="0"/>
      </c:catAx>
      <c:valAx>
        <c:axId val="759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estadificados</a:t>
                </a: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4464"/>
        <c:crosses val="autoZero"/>
        <c:crossBetween val="between"/>
      </c:valAx>
      <c:valAx>
        <c:axId val="759050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3040"/>
        <c:crosses val="max"/>
        <c:crossBetween val="between"/>
      </c:valAx>
      <c:catAx>
        <c:axId val="75903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5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'Porcentaje estadificados'!$B$49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'Porcentaje estadificados'!$A$50:$A$51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'Porcentaje estadificados'!$B$50:$B$51</c:f>
              <c:numCache>
                <c:formatCode>0.00</c:formatCode>
                <c:ptCount val="2"/>
                <c:pt idx="0">
                  <c:v>42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17-4F16-A581-CF94C0FE7E20}"/>
            </c:ext>
          </c:extLst>
        </c:ser>
        <c:ser>
          <c:idx val="0"/>
          <c:order val="1"/>
          <c:tx>
            <c:strRef>
              <c:f>'Porcentaje estadificados'!$C$49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'Porcentaje estadificados'!$A$50:$A$51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'Porcentaje estadificados'!$C$50:$C$51</c:f>
              <c:numCache>
                <c:formatCode>0.00</c:formatCode>
                <c:ptCount val="2"/>
                <c:pt idx="0">
                  <c:v>56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7-4F16-A581-CF94C0FE7E20}"/>
            </c:ext>
          </c:extLst>
        </c:ser>
        <c:ser>
          <c:idx val="1"/>
          <c:order val="2"/>
          <c:tx>
            <c:strRef>
              <c:f>'Porcentaje estadificados'!$D$49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'Porcentaje estadificados'!$A$50:$A$51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'Porcentaje estadificados'!$D$50:$D$51</c:f>
              <c:numCache>
                <c:formatCode>0.00</c:formatCode>
                <c:ptCount val="2"/>
                <c:pt idx="0">
                  <c:v>64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7-4F16-A581-CF94C0FE7E20}"/>
            </c:ext>
          </c:extLst>
        </c:ser>
        <c:ser>
          <c:idx val="2"/>
          <c:order val="3"/>
          <c:tx>
            <c:strRef>
              <c:f>'Porcentaje estadificados'!$E$49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'Porcentaje estadificados'!$A$50:$A$51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'Porcentaje estadificados'!$E$50:$E$51</c:f>
              <c:numCache>
                <c:formatCode>0.00</c:formatCode>
                <c:ptCount val="2"/>
                <c:pt idx="0">
                  <c:v>61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7-4F16-A581-CF94C0FE7E20}"/>
            </c:ext>
          </c:extLst>
        </c:ser>
        <c:ser>
          <c:idx val="3"/>
          <c:order val="4"/>
          <c:tx>
            <c:strRef>
              <c:f>'Porcentaje estadificados'!$F$49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'Porcentaje estadificados'!$F$50:$F$51</c:f>
              <c:numCache>
                <c:formatCode>0.00</c:formatCode>
                <c:ptCount val="2"/>
                <c:pt idx="0">
                  <c:v>58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5-4218-9710-0435B2CD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9030320"/>
        <c:axId val="759024336"/>
      </c:barChart>
      <c:catAx>
        <c:axId val="75903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4336"/>
        <c:crosses val="autoZero"/>
        <c:auto val="1"/>
        <c:lblAlgn val="ctr"/>
        <c:lblOffset val="100"/>
        <c:noMultiLvlLbl val="0"/>
      </c:catAx>
      <c:valAx>
        <c:axId val="75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estadificados</a:t>
                </a: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'Atencion paliativa'!$B$4</c:f>
              <c:strCache>
                <c:ptCount val="1"/>
                <c:pt idx="0">
                  <c:v>Atención paliativa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'Atencion paliativa'!$A$6:$A$9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'Atencion paliativa'!$B$6:$B$9</c:f>
              <c:numCache>
                <c:formatCode>0.00</c:formatCode>
                <c:ptCount val="4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F-4E90-85D3-29037BDF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022160"/>
        <c:axId val="759023248"/>
      </c:barChart>
      <c:lineChart>
        <c:grouping val="standard"/>
        <c:varyColors val="0"/>
        <c:ser>
          <c:idx val="0"/>
          <c:order val="1"/>
          <c:tx>
            <c:strRef>
              <c:f>'Atencion paliativa'!$C$4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A-4D27-8815-D780315EDC79}"/>
                </c:ext>
              </c:extLst>
            </c:dLbl>
            <c:dLbl>
              <c:idx val="1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AF-4E90-85D3-29037BDF3094}"/>
                </c:ext>
              </c:extLst>
            </c:dLbl>
            <c:dLbl>
              <c:idx val="2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AF-4E90-85D3-29037BDF30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'Atencion paliativa'!$A$6:$A$9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'Atencion paliativa'!$C$6:$C$9</c:f>
              <c:numCache>
                <c:formatCode>0.00</c:formatCode>
                <c:ptCount val="4"/>
                <c:pt idx="0">
                  <c:v>37.5</c:v>
                </c:pt>
                <c:pt idx="1">
                  <c:v>-9.0909090909090917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AF-4E90-85D3-29037BDF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19984"/>
        <c:axId val="759019440"/>
      </c:lineChart>
      <c:catAx>
        <c:axId val="7590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3248"/>
        <c:crosses val="autoZero"/>
        <c:auto val="1"/>
        <c:lblAlgn val="ctr"/>
        <c:lblOffset val="100"/>
        <c:noMultiLvlLbl val="0"/>
      </c:catAx>
      <c:valAx>
        <c:axId val="7590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Proporción de atención paliativa</a:t>
                </a:r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2160"/>
        <c:crosses val="autoZero"/>
        <c:crossBetween val="between"/>
      </c:valAx>
      <c:valAx>
        <c:axId val="759019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19984"/>
        <c:crosses val="max"/>
        <c:crossBetween val="between"/>
      </c:valAx>
      <c:catAx>
        <c:axId val="75901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1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'Atencion paliativa'!$B$29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'Atencion paliativa'!$A$30:$A$35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'Atencion paliativa'!$B$30:$B$35</c:f>
              <c:numCache>
                <c:formatCode>0.00</c:formatCode>
                <c:ptCount val="6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C-4E57-8208-65C3BC047C4E}"/>
            </c:ext>
          </c:extLst>
        </c:ser>
        <c:ser>
          <c:idx val="0"/>
          <c:order val="1"/>
          <c:tx>
            <c:strRef>
              <c:f>'Atencion paliativa'!$C$29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'Atencion paliativa'!$A$30:$A$35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'Atencion paliativa'!$C$30:$C$35</c:f>
              <c:numCache>
                <c:formatCode>0.00</c:formatCode>
                <c:ptCount val="6"/>
                <c:pt idx="0">
                  <c:v>9</c:v>
                </c:pt>
                <c:pt idx="1">
                  <c:v>5</c:v>
                </c:pt>
                <c:pt idx="2">
                  <c:v>18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C-4E57-8208-65C3BC047C4E}"/>
            </c:ext>
          </c:extLst>
        </c:ser>
        <c:ser>
          <c:idx val="1"/>
          <c:order val="2"/>
          <c:tx>
            <c:strRef>
              <c:f>'Atencion paliativa'!$D$29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'Atencion paliativa'!$A$30:$A$35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'Atencion paliativa'!$D$30:$D$35</c:f>
              <c:numCache>
                <c:formatCode>0.00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C-4E57-8208-65C3BC047C4E}"/>
            </c:ext>
          </c:extLst>
        </c:ser>
        <c:ser>
          <c:idx val="2"/>
          <c:order val="3"/>
          <c:tx>
            <c:strRef>
              <c:f>'Atencion paliativa'!$E$29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'Atencion paliativa'!$A$30:$A$35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'Atencion paliativa'!$E$30:$E$35</c:f>
              <c:numCache>
                <c:formatCode>0.00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E57-8208-65C3BC047C4E}"/>
            </c:ext>
          </c:extLst>
        </c:ser>
        <c:ser>
          <c:idx val="5"/>
          <c:order val="4"/>
          <c:tx>
            <c:strRef>
              <c:f>'Atencion paliativa'!$F$29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'Atencion paliativa'!$F$30:$F$35</c:f>
              <c:numCache>
                <c:formatCode>0.00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23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1-48BC-AC4C-A3A1FF2B2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50992"/>
        <c:axId val="759048272"/>
      </c:barChart>
      <c:lineChart>
        <c:grouping val="standard"/>
        <c:varyColors val="0"/>
        <c:ser>
          <c:idx val="3"/>
          <c:order val="5"/>
          <c:tx>
            <c:strRef>
              <c:f>'Atencion paliativa'!$G$29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'Atencion paliativa'!$A$30:$A$35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'Atencion paliativa'!$G$30:$G$35</c:f>
              <c:numCache>
                <c:formatCode>0.00</c:formatCode>
                <c:ptCount val="6"/>
                <c:pt idx="0">
                  <c:v>70</c:v>
                </c:pt>
                <c:pt idx="1">
                  <c:v>180</c:v>
                </c:pt>
                <c:pt idx="2">
                  <c:v>43.75</c:v>
                </c:pt>
                <c:pt idx="3">
                  <c:v>40</c:v>
                </c:pt>
                <c:pt idx="4">
                  <c:v>45.454545454545453</c:v>
                </c:pt>
                <c:pt idx="5">
                  <c:v>30.76923076923077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C-4E57-8208-65C3BC04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25424"/>
        <c:axId val="759052624"/>
      </c:lineChart>
      <c:catAx>
        <c:axId val="75905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8272"/>
        <c:crosses val="autoZero"/>
        <c:auto val="1"/>
        <c:lblAlgn val="ctr"/>
        <c:lblOffset val="100"/>
        <c:noMultiLvlLbl val="0"/>
      </c:catAx>
      <c:valAx>
        <c:axId val="7590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0" i="0" baseline="0">
                    <a:effectLst/>
                  </a:rPr>
                  <a:t>Proporción de atención paliativa</a:t>
                </a:r>
                <a:r>
                  <a:rPr lang="es-CO" sz="1100" baseline="0"/>
                  <a:t> </a:t>
                </a:r>
                <a:endParaRPr lang="es-CO" sz="1100"/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50992"/>
        <c:crosses val="autoZero"/>
        <c:crossBetween val="between"/>
      </c:valAx>
      <c:valAx>
        <c:axId val="75905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5424"/>
        <c:crosses val="max"/>
        <c:crossBetween val="between"/>
      </c:valAx>
      <c:catAx>
        <c:axId val="75902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5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'Atencion paliativa'!$B$49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'Atencion paliativa'!$A$50:$A$51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'Atencion paliativa'!$B$50:$B$51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6-41DD-934B-7078879AC947}"/>
            </c:ext>
          </c:extLst>
        </c:ser>
        <c:ser>
          <c:idx val="0"/>
          <c:order val="1"/>
          <c:tx>
            <c:strRef>
              <c:f>'Atencion paliativa'!$C$49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'Atencion paliativa'!$A$50:$A$51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'Atencion paliativa'!$C$50:$C$51</c:f>
              <c:numCache>
                <c:formatCode>0.00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6-41DD-934B-7078879AC947}"/>
            </c:ext>
          </c:extLst>
        </c:ser>
        <c:ser>
          <c:idx val="1"/>
          <c:order val="2"/>
          <c:tx>
            <c:strRef>
              <c:f>'Atencion paliativa'!$D$49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'Atencion paliativa'!$A$50:$A$51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'Atencion paliativa'!$D$50:$D$51</c:f>
              <c:numCache>
                <c:formatCode>0.00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6-41DD-934B-7078879AC947}"/>
            </c:ext>
          </c:extLst>
        </c:ser>
        <c:ser>
          <c:idx val="2"/>
          <c:order val="3"/>
          <c:tx>
            <c:strRef>
              <c:f>'Atencion paliativa'!$E$49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'Atencion paliativa'!$A$50:$A$51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'Atencion paliativa'!$E$50:$E$51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6-41DD-934B-7078879AC947}"/>
            </c:ext>
          </c:extLst>
        </c:ser>
        <c:ser>
          <c:idx val="3"/>
          <c:order val="4"/>
          <c:tx>
            <c:strRef>
              <c:f>'Atencion paliativa'!$F$49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'Atencion paliativa'!$F$50:$F$51</c:f>
              <c:numCache>
                <c:formatCode>0.00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A-4B78-B97B-6848D8F6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9031408"/>
        <c:axId val="759038480"/>
      </c:barChart>
      <c:catAx>
        <c:axId val="75903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8480"/>
        <c:crosses val="autoZero"/>
        <c:auto val="1"/>
        <c:lblAlgn val="ctr"/>
        <c:lblOffset val="100"/>
        <c:noMultiLvlLbl val="0"/>
      </c:catAx>
      <c:valAx>
        <c:axId val="7590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Proporción de atención paliativa</a:t>
                </a: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Quimio!$B$4</c:f>
              <c:strCache>
                <c:ptCount val="1"/>
                <c:pt idx="0">
                  <c:v>Recibieron quimio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Quimio!$A$5:$A$9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Quimio!$B$5:$B$9</c:f>
              <c:numCache>
                <c:formatCode>0.00</c:formatCode>
                <c:ptCount val="5"/>
                <c:pt idx="0">
                  <c:v>27</c:v>
                </c:pt>
                <c:pt idx="1">
                  <c:v>35</c:v>
                </c:pt>
                <c:pt idx="2">
                  <c:v>37</c:v>
                </c:pt>
                <c:pt idx="3">
                  <c:v>37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8-48F4-A366-BF6EF2A1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031952"/>
        <c:axId val="759046096"/>
      </c:barChart>
      <c:lineChart>
        <c:grouping val="standard"/>
        <c:varyColors val="0"/>
        <c:ser>
          <c:idx val="0"/>
          <c:order val="1"/>
          <c:tx>
            <c:strRef>
              <c:f>Quimio!$C$4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8-48F4-A366-BF6EF2A1965F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08-48F4-A366-BF6EF2A1965F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08-48F4-A366-BF6EF2A196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Quimio!$A$5:$A$9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Quimio!$C$5:$C$9</c:f>
              <c:numCache>
                <c:formatCode>0.00</c:formatCode>
                <c:ptCount val="5"/>
                <c:pt idx="1">
                  <c:v>29.629629629629626</c:v>
                </c:pt>
                <c:pt idx="2">
                  <c:v>5.7142857142857144</c:v>
                </c:pt>
                <c:pt idx="3">
                  <c:v>0</c:v>
                </c:pt>
                <c:pt idx="4">
                  <c:v>5.4054054054054053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8-48F4-A366-BF6EF2A1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25968"/>
        <c:axId val="759051536"/>
      </c:lineChart>
      <c:catAx>
        <c:axId val="7590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6096"/>
        <c:crosses val="autoZero"/>
        <c:auto val="1"/>
        <c:lblAlgn val="ctr"/>
        <c:lblOffset val="100"/>
        <c:noMultiLvlLbl val="0"/>
      </c:catAx>
      <c:valAx>
        <c:axId val="7590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Proporción</a:t>
                </a:r>
                <a:r>
                  <a:rPr lang="es-CO" baseline="0"/>
                  <a:t> de casos nuevos con quimio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1952"/>
        <c:crosses val="autoZero"/>
        <c:crossBetween val="between"/>
      </c:valAx>
      <c:valAx>
        <c:axId val="759051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5968"/>
        <c:crosses val="max"/>
        <c:crossBetween val="between"/>
      </c:valAx>
      <c:catAx>
        <c:axId val="75902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5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Quimio!$B$29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Quimio!$A$30:$A$35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Quimio!$B$30:$B$35</c:f>
              <c:numCache>
                <c:formatCode>0.00</c:formatCode>
                <c:ptCount val="6"/>
                <c:pt idx="0">
                  <c:v>16</c:v>
                </c:pt>
                <c:pt idx="1">
                  <c:v>44</c:v>
                </c:pt>
                <c:pt idx="2">
                  <c:v>30</c:v>
                </c:pt>
                <c:pt idx="3">
                  <c:v>28</c:v>
                </c:pt>
                <c:pt idx="4">
                  <c:v>25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C3-4AFF-824E-14F8018CF5CD}"/>
            </c:ext>
          </c:extLst>
        </c:ser>
        <c:ser>
          <c:idx val="0"/>
          <c:order val="1"/>
          <c:tx>
            <c:strRef>
              <c:f>Quimio!$C$29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Quimio!$A$30:$A$35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Quimio!$C$30:$C$35</c:f>
              <c:numCache>
                <c:formatCode>0.00</c:formatCode>
                <c:ptCount val="6"/>
                <c:pt idx="0">
                  <c:v>30</c:v>
                </c:pt>
                <c:pt idx="1">
                  <c:v>47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3-4AFF-824E-14F8018CF5CD}"/>
            </c:ext>
          </c:extLst>
        </c:ser>
        <c:ser>
          <c:idx val="1"/>
          <c:order val="2"/>
          <c:tx>
            <c:strRef>
              <c:f>Quimio!$D$29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Quimio!$A$30:$A$35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Quimio!$D$30:$D$35</c:f>
              <c:numCache>
                <c:formatCode>0.00</c:formatCode>
                <c:ptCount val="6"/>
                <c:pt idx="0">
                  <c:v>32</c:v>
                </c:pt>
                <c:pt idx="1">
                  <c:v>51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3-4AFF-824E-14F8018CF5CD}"/>
            </c:ext>
          </c:extLst>
        </c:ser>
        <c:ser>
          <c:idx val="2"/>
          <c:order val="3"/>
          <c:tx>
            <c:strRef>
              <c:f>Quimio!$E$29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Quimio!$A$30:$A$35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Quimio!$E$30:$E$35</c:f>
              <c:numCache>
                <c:formatCode>0.00</c:formatCode>
                <c:ptCount val="6"/>
                <c:pt idx="0">
                  <c:v>34</c:v>
                </c:pt>
                <c:pt idx="1">
                  <c:v>48</c:v>
                </c:pt>
                <c:pt idx="2">
                  <c:v>37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AFF-824E-14F8018CF5CD}"/>
            </c:ext>
          </c:extLst>
        </c:ser>
        <c:ser>
          <c:idx val="5"/>
          <c:order val="4"/>
          <c:tx>
            <c:strRef>
              <c:f>Quimio!$F$29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Quimio!$F$30:$F$35</c:f>
              <c:numCache>
                <c:formatCode>0.00</c:formatCode>
                <c:ptCount val="6"/>
                <c:pt idx="0">
                  <c:v>35</c:v>
                </c:pt>
                <c:pt idx="1">
                  <c:v>50</c:v>
                </c:pt>
                <c:pt idx="2">
                  <c:v>38</c:v>
                </c:pt>
                <c:pt idx="3">
                  <c:v>40</c:v>
                </c:pt>
                <c:pt idx="4">
                  <c:v>39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D-489E-80E2-9DC298F3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42288"/>
        <c:axId val="759035760"/>
      </c:barChart>
      <c:lineChart>
        <c:grouping val="standard"/>
        <c:varyColors val="0"/>
        <c:ser>
          <c:idx val="3"/>
          <c:order val="5"/>
          <c:tx>
            <c:strRef>
              <c:f>Quimio!$G$29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Quimio!$A$30:$A$35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Quimio!$G$30:$G$35</c:f>
              <c:numCache>
                <c:formatCode>0.00</c:formatCode>
                <c:ptCount val="6"/>
                <c:pt idx="0">
                  <c:v>2.9411764705882351</c:v>
                </c:pt>
                <c:pt idx="1">
                  <c:v>4.1666666666666661</c:v>
                </c:pt>
                <c:pt idx="2">
                  <c:v>2.7027027027027026</c:v>
                </c:pt>
                <c:pt idx="3">
                  <c:v>11.111111111111111</c:v>
                </c:pt>
                <c:pt idx="4">
                  <c:v>5.4054054054054053</c:v>
                </c:pt>
                <c:pt idx="5">
                  <c:v>7.8947368421052628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3-4AFF-824E-14F8018C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48816"/>
        <c:axId val="759053168"/>
      </c:lineChart>
      <c:catAx>
        <c:axId val="75904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5760"/>
        <c:crosses val="autoZero"/>
        <c:auto val="1"/>
        <c:lblAlgn val="ctr"/>
        <c:lblOffset val="100"/>
        <c:noMultiLvlLbl val="0"/>
      </c:catAx>
      <c:valAx>
        <c:axId val="7590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Proporción de casos nuevos con quimio</a:t>
                </a:r>
                <a:endParaRPr lang="es-CO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2288"/>
        <c:crosses val="autoZero"/>
        <c:crossBetween val="between"/>
      </c:valAx>
      <c:valAx>
        <c:axId val="759053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8816"/>
        <c:crosses val="max"/>
        <c:crossBetween val="between"/>
      </c:valAx>
      <c:catAx>
        <c:axId val="75904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53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Quimio!$B$49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Quimio!$A$50:$A$51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Quimio!$B$50:$B$51</c:f>
              <c:numCache>
                <c:formatCode>0.00</c:formatCode>
                <c:ptCount val="2"/>
                <c:pt idx="0">
                  <c:v>24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1-4E21-A926-74B6BD6C464F}"/>
            </c:ext>
          </c:extLst>
        </c:ser>
        <c:ser>
          <c:idx val="0"/>
          <c:order val="1"/>
          <c:tx>
            <c:strRef>
              <c:f>Quimio!$C$49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Quimio!$A$50:$A$51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Quimio!$C$50:$C$51</c:f>
              <c:numCache>
                <c:formatCode>0.00</c:formatCode>
                <c:ptCount val="2"/>
                <c:pt idx="0">
                  <c:v>36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1-4E21-A926-74B6BD6C464F}"/>
            </c:ext>
          </c:extLst>
        </c:ser>
        <c:ser>
          <c:idx val="1"/>
          <c:order val="2"/>
          <c:tx>
            <c:strRef>
              <c:f>Quimio!$D$49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Quimio!$A$50:$A$51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Quimio!$D$50:$D$51</c:f>
              <c:numCache>
                <c:formatCode>0.00</c:formatCode>
                <c:ptCount val="2"/>
                <c:pt idx="0">
                  <c:v>37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1-4E21-A926-74B6BD6C464F}"/>
            </c:ext>
          </c:extLst>
        </c:ser>
        <c:ser>
          <c:idx val="2"/>
          <c:order val="3"/>
          <c:tx>
            <c:strRef>
              <c:f>Quimio!$E$49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Quimio!$A$50:$A$51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Quimio!$E$50:$E$51</c:f>
              <c:numCache>
                <c:formatCode>0.00</c:formatCode>
                <c:ptCount val="2"/>
                <c:pt idx="0">
                  <c:v>38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1-4E21-A926-74B6BD6C464F}"/>
            </c:ext>
          </c:extLst>
        </c:ser>
        <c:ser>
          <c:idx val="3"/>
          <c:order val="4"/>
          <c:tx>
            <c:strRef>
              <c:f>Quimio!$F$49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Quimio!$F$50:$F$51</c:f>
              <c:numCache>
                <c:formatCode>0.00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E-4AD8-BAE4-0D3041B02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9045008"/>
        <c:axId val="759042832"/>
      </c:barChart>
      <c:catAx>
        <c:axId val="7590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2832"/>
        <c:crosses val="autoZero"/>
        <c:auto val="1"/>
        <c:lblAlgn val="ctr"/>
        <c:lblOffset val="100"/>
        <c:noMultiLvlLbl val="0"/>
      </c:catAx>
      <c:valAx>
        <c:axId val="7590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Proporción de casos nuevos con quimio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'F1'!$C$9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'F1'!$D$8:$G$8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'F1'!$D$9:$G$9</c:f>
              <c:numCache>
                <c:formatCode>0</c:formatCode>
                <c:ptCount val="4"/>
                <c:pt idx="0">
                  <c:v>51.355773726040212</c:v>
                </c:pt>
                <c:pt idx="1">
                  <c:v>50.998363338788863</c:v>
                </c:pt>
                <c:pt idx="2">
                  <c:v>49.375132387206101</c:v>
                </c:pt>
                <c:pt idx="3">
                  <c:v>45.255147717099376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A-4D07-9F31-6B3676BE98A6}"/>
            </c:ext>
          </c:extLst>
        </c:ser>
        <c:ser>
          <c:idx val="1"/>
          <c:order val="1"/>
          <c:tx>
            <c:strRef>
              <c:f>'F1'!$C$10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'F1'!$D$8:$G$8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'F1'!$D$10:$G$10</c:f>
              <c:numCache>
                <c:formatCode>0</c:formatCode>
                <c:ptCount val="4"/>
                <c:pt idx="0">
                  <c:v>54.06577520780629</c:v>
                </c:pt>
                <c:pt idx="1">
                  <c:v>56.929955290611019</c:v>
                </c:pt>
                <c:pt idx="2">
                  <c:v>54.849498327759193</c:v>
                </c:pt>
                <c:pt idx="3">
                  <c:v>50.350821018218994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A-4D07-9F31-6B3676BE98A6}"/>
            </c:ext>
          </c:extLst>
        </c:ser>
        <c:ser>
          <c:idx val="2"/>
          <c:order val="2"/>
          <c:tx>
            <c:strRef>
              <c:f>'F1'!$C$11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'F1'!$D$8:$G$8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'F1'!$D$11:$G$11</c:f>
              <c:numCache>
                <c:formatCode>0</c:formatCode>
                <c:ptCount val="4"/>
                <c:pt idx="0">
                  <c:v>45.301027900146849</c:v>
                </c:pt>
                <c:pt idx="1">
                  <c:v>35.930232558139544</c:v>
                </c:pt>
                <c:pt idx="2">
                  <c:v>34.438040345821328</c:v>
                </c:pt>
                <c:pt idx="3">
                  <c:v>31.795302033424377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A-4D07-9F31-6B3676BE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354031"/>
        <c:axId val="1234363183"/>
      </c:lineChart>
      <c:catAx>
        <c:axId val="12343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363183"/>
        <c:crosses val="autoZero"/>
        <c:auto val="1"/>
        <c:lblAlgn val="ctr"/>
        <c:lblOffset val="100"/>
        <c:noMultiLvlLbl val="0"/>
      </c:catAx>
      <c:valAx>
        <c:axId val="1234363183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casos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435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'Tiempo Patología'!$B$29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Patología'!$A$30:$A$35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Patología'!$B$30:$B$35</c:f>
              <c:numCache>
                <c:formatCode>#,##0</c:formatCode>
                <c:ptCount val="6"/>
                <c:pt idx="0">
                  <c:v>10.180000305175781</c:v>
                </c:pt>
                <c:pt idx="1">
                  <c:v>11.260000228881836</c:v>
                </c:pt>
                <c:pt idx="2">
                  <c:v>17.379999160766602</c:v>
                </c:pt>
                <c:pt idx="3">
                  <c:v>29.559999465942383</c:v>
                </c:pt>
                <c:pt idx="4">
                  <c:v>11.140000343322754</c:v>
                </c:pt>
                <c:pt idx="5">
                  <c:v>7.5300002098083496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3-4D3C-A089-B4CD40B9AF69}"/>
            </c:ext>
          </c:extLst>
        </c:ser>
        <c:ser>
          <c:idx val="0"/>
          <c:order val="1"/>
          <c:tx>
            <c:strRef>
              <c:f>'Tiempo Patología'!$C$29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Patología'!$A$30:$A$35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Patología'!$C$30:$C$35</c:f>
              <c:numCache>
                <c:formatCode>#,##0</c:formatCode>
                <c:ptCount val="6"/>
                <c:pt idx="0">
                  <c:v>9.8299999237060547</c:v>
                </c:pt>
                <c:pt idx="1">
                  <c:v>12.789999961853027</c:v>
                </c:pt>
                <c:pt idx="2">
                  <c:v>11.239999771118164</c:v>
                </c:pt>
                <c:pt idx="3">
                  <c:v>12.020000457763672</c:v>
                </c:pt>
                <c:pt idx="4">
                  <c:v>10.869999885559082</c:v>
                </c:pt>
                <c:pt idx="5">
                  <c:v>9.7700004577636719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3-4D3C-A089-B4CD40B9AF69}"/>
            </c:ext>
          </c:extLst>
        </c:ser>
        <c:ser>
          <c:idx val="1"/>
          <c:order val="2"/>
          <c:tx>
            <c:strRef>
              <c:f>'Tiempo Patología'!$D$29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Patología'!$A$30:$A$35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Patología'!$D$30:$D$35</c:f>
              <c:numCache>
                <c:formatCode>#,##0</c:formatCode>
                <c:ptCount val="6"/>
                <c:pt idx="0">
                  <c:v>11.779999732971191</c:v>
                </c:pt>
                <c:pt idx="1">
                  <c:v>10.979999542236328</c:v>
                </c:pt>
                <c:pt idx="2">
                  <c:v>7.429999828338623</c:v>
                </c:pt>
                <c:pt idx="3">
                  <c:v>9.5799999237060547</c:v>
                </c:pt>
                <c:pt idx="4">
                  <c:v>8.869999885559082</c:v>
                </c:pt>
                <c:pt idx="5">
                  <c:v>8.4300003051757813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3-4D3C-A089-B4CD40B9AF69}"/>
            </c:ext>
          </c:extLst>
        </c:ser>
        <c:ser>
          <c:idx val="2"/>
          <c:order val="3"/>
          <c:tx>
            <c:strRef>
              <c:f>'Tiempo Patología'!$E$29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Patología'!$A$30:$A$35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Patología'!$E$30:$E$35</c:f>
              <c:numCache>
                <c:formatCode>#,##0</c:formatCode>
                <c:ptCount val="6"/>
                <c:pt idx="0">
                  <c:v>13.850000381469727</c:v>
                </c:pt>
                <c:pt idx="1">
                  <c:v>26.090000152587891</c:v>
                </c:pt>
                <c:pt idx="2">
                  <c:v>12.859999656677246</c:v>
                </c:pt>
                <c:pt idx="3">
                  <c:v>20.049999237060547</c:v>
                </c:pt>
                <c:pt idx="4">
                  <c:v>13.720000267028809</c:v>
                </c:pt>
                <c:pt idx="5">
                  <c:v>15.159999847412109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3-4D3C-A089-B4CD40B9AF69}"/>
            </c:ext>
          </c:extLst>
        </c:ser>
        <c:ser>
          <c:idx val="5"/>
          <c:order val="4"/>
          <c:tx>
            <c:strRef>
              <c:f>'Tiempo Patología'!$F$29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'Tiempo Patología'!$F$30:$F$35</c:f>
              <c:numCache>
                <c:formatCode>#,##0</c:formatCode>
                <c:ptCount val="6"/>
                <c:pt idx="0">
                  <c:v>14.909999847412109</c:v>
                </c:pt>
                <c:pt idx="1">
                  <c:v>15.239999771118164</c:v>
                </c:pt>
                <c:pt idx="2">
                  <c:v>9.0600004196166992</c:v>
                </c:pt>
                <c:pt idx="3">
                  <c:v>14.75</c:v>
                </c:pt>
                <c:pt idx="4">
                  <c:v>10.779999732971191</c:v>
                </c:pt>
                <c:pt idx="5">
                  <c:v>10.960000038146973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B-4714-BBCB-D94D0B99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546160"/>
        <c:axId val="755541808"/>
      </c:barChart>
      <c:lineChart>
        <c:grouping val="standard"/>
        <c:varyColors val="0"/>
        <c:ser>
          <c:idx val="3"/>
          <c:order val="5"/>
          <c:tx>
            <c:strRef>
              <c:f>'Tiempo Patología'!$G$29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'Tiempo Patología'!$A$30:$A$35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Patología'!$G$30:$G$35</c:f>
              <c:numCache>
                <c:formatCode>0.00</c:formatCode>
                <c:ptCount val="6"/>
                <c:pt idx="0">
                  <c:v>7.6534255360785659</c:v>
                </c:pt>
                <c:pt idx="1">
                  <c:v>-41.586816090507014</c:v>
                </c:pt>
                <c:pt idx="2">
                  <c:v>-29.548983969742864</c:v>
                </c:pt>
                <c:pt idx="3">
                  <c:v>-26.433912412644855</c:v>
                </c:pt>
                <c:pt idx="4">
                  <c:v>-21.428574904060852</c:v>
                </c:pt>
                <c:pt idx="5">
                  <c:v>-27.7044845088313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A3-4D3C-A089-B4CD40B9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45072"/>
        <c:axId val="755559760"/>
      </c:lineChart>
      <c:catAx>
        <c:axId val="75554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1808"/>
        <c:crosses val="autoZero"/>
        <c:auto val="1"/>
        <c:lblAlgn val="ctr"/>
        <c:lblOffset val="100"/>
        <c:noMultiLvlLbl val="0"/>
      </c:catAx>
      <c:valAx>
        <c:axId val="7555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Tiempo patología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6160"/>
        <c:crosses val="autoZero"/>
        <c:crossBetween val="between"/>
      </c:valAx>
      <c:valAx>
        <c:axId val="755559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5072"/>
        <c:crosses val="max"/>
        <c:crossBetween val="between"/>
      </c:valAx>
      <c:catAx>
        <c:axId val="75554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'F1'!$C$22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'F1'!$D$21:$G$21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'F1'!$D$22:$G$22</c:f>
              <c:numCache>
                <c:formatCode>0</c:formatCode>
                <c:ptCount val="4"/>
                <c:pt idx="0">
                  <c:v>69.014754878629219</c:v>
                </c:pt>
                <c:pt idx="1">
                  <c:v>70.257731958762875</c:v>
                </c:pt>
                <c:pt idx="2">
                  <c:v>67.462580185317179</c:v>
                </c:pt>
                <c:pt idx="3">
                  <c:v>59.89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3-4A61-B8DE-136CCD64AC81}"/>
            </c:ext>
          </c:extLst>
        </c:ser>
        <c:ser>
          <c:idx val="1"/>
          <c:order val="1"/>
          <c:tx>
            <c:strRef>
              <c:f>'F1'!$C$23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'F1'!$D$21:$G$21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'F1'!$D$23:$G$23</c:f>
              <c:numCache>
                <c:formatCode>0</c:formatCode>
                <c:ptCount val="4"/>
                <c:pt idx="0">
                  <c:v>72.27595099935526</c:v>
                </c:pt>
                <c:pt idx="1">
                  <c:v>74.871039056742816</c:v>
                </c:pt>
                <c:pt idx="2">
                  <c:v>71.731266149870805</c:v>
                </c:pt>
                <c:pt idx="3">
                  <c:v>65.05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3-4A61-B8DE-136CCD64AC81}"/>
            </c:ext>
          </c:extLst>
        </c:ser>
        <c:ser>
          <c:idx val="2"/>
          <c:order val="2"/>
          <c:tx>
            <c:strRef>
              <c:f>'F1'!$C$24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'F1'!$D$21:$G$21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'F1'!$D$24:$G$24</c:f>
              <c:numCache>
                <c:formatCode>0</c:formatCode>
                <c:ptCount val="4"/>
                <c:pt idx="0">
                  <c:v>57.782515991471215</c:v>
                </c:pt>
                <c:pt idx="1">
                  <c:v>53.587443946188337</c:v>
                </c:pt>
                <c:pt idx="2">
                  <c:v>52.790346907993971</c:v>
                </c:pt>
                <c:pt idx="3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3-4A61-B8DE-136CCD64A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865999"/>
        <c:axId val="1496867663"/>
      </c:lineChart>
      <c:catAx>
        <c:axId val="149686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867663"/>
        <c:crosses val="autoZero"/>
        <c:auto val="1"/>
        <c:lblAlgn val="ctr"/>
        <c:lblOffset val="100"/>
        <c:noMultiLvlLbl val="0"/>
      </c:catAx>
      <c:valAx>
        <c:axId val="14968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</a:t>
                </a:r>
                <a:r>
                  <a:rPr lang="es-CO"/>
                  <a:t>de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686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'F1'!$C$35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'F1'!$D$34:$G$34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'F1'!$D$35:$G$35</c:f>
              <c:numCache>
                <c:formatCode>0</c:formatCode>
                <c:ptCount val="4"/>
                <c:pt idx="0">
                  <c:v>31.862745098039209</c:v>
                </c:pt>
                <c:pt idx="1">
                  <c:v>26.87400318979266</c:v>
                </c:pt>
                <c:pt idx="2">
                  <c:v>18.393782383419687</c:v>
                </c:pt>
                <c:pt idx="3">
                  <c:v>18.059999999999999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0-40EF-9294-4BBDBAA8EB26}"/>
            </c:ext>
          </c:extLst>
        </c:ser>
        <c:ser>
          <c:idx val="1"/>
          <c:order val="1"/>
          <c:tx>
            <c:strRef>
              <c:f>'F1'!$C$36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'F1'!$D$34:$G$34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'F1'!$D$36:$G$36</c:f>
              <c:numCache>
                <c:formatCode>0</c:formatCode>
                <c:ptCount val="4"/>
                <c:pt idx="0">
                  <c:v>31.22448979591837</c:v>
                </c:pt>
                <c:pt idx="1">
                  <c:v>31.652661064425768</c:v>
                </c:pt>
                <c:pt idx="2">
                  <c:v>20.04581901489118</c:v>
                </c:pt>
                <c:pt idx="3">
                  <c:v>20.98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0-40EF-9294-4BBDBAA8EB26}"/>
            </c:ext>
          </c:extLst>
        </c:ser>
        <c:ser>
          <c:idx val="2"/>
          <c:order val="2"/>
          <c:tx>
            <c:strRef>
              <c:f>'F1'!$C$37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'F1'!$D$34:$G$34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'F1'!$D$37:$G$37</c:f>
              <c:numCache>
                <c:formatCode>0</c:formatCode>
                <c:ptCount val="4"/>
                <c:pt idx="0">
                  <c:v>33.442088091353988</c:v>
                </c:pt>
                <c:pt idx="1">
                  <c:v>20.588235294117649</c:v>
                </c:pt>
                <c:pt idx="2">
                  <c:v>15.594855305466238</c:v>
                </c:pt>
                <c:pt idx="3">
                  <c:v>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0-40EF-9294-4BBDBAA8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822719"/>
        <c:axId val="985823135"/>
      </c:lineChart>
      <c:catAx>
        <c:axId val="9858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823135"/>
        <c:crosses val="autoZero"/>
        <c:auto val="1"/>
        <c:lblAlgn val="ctr"/>
        <c:lblOffset val="100"/>
        <c:noMultiLvlLbl val="0"/>
      </c:catAx>
      <c:valAx>
        <c:axId val="985823135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</a:t>
                </a:r>
                <a:r>
                  <a:rPr lang="es-CO"/>
                  <a:t>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58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'F1'!$C$48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'F1'!$D$47:$G$47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'F1'!$D$48:$G$48</c:f>
              <c:numCache>
                <c:formatCode>0</c:formatCode>
                <c:ptCount val="4"/>
                <c:pt idx="0">
                  <c:v>45.032822757111603</c:v>
                </c:pt>
                <c:pt idx="1">
                  <c:v>39.931350114416475</c:v>
                </c:pt>
                <c:pt idx="2">
                  <c:v>30.816577759540419</c:v>
                </c:pt>
                <c:pt idx="3">
                  <c:v>27.27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8-48C6-B568-AFD6F4E456EC}"/>
            </c:ext>
          </c:extLst>
        </c:ser>
        <c:ser>
          <c:idx val="1"/>
          <c:order val="1"/>
          <c:tx>
            <c:strRef>
              <c:f>'F1'!$C$49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'F1'!$D$47:$G$47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'F1'!$D$49:$G$49</c:f>
              <c:numCache>
                <c:formatCode>0</c:formatCode>
                <c:ptCount val="4"/>
                <c:pt idx="0">
                  <c:v>45.488487865588048</c:v>
                </c:pt>
                <c:pt idx="1">
                  <c:v>41.0126582278481</c:v>
                </c:pt>
                <c:pt idx="2">
                  <c:v>30.571249215317014</c:v>
                </c:pt>
                <c:pt idx="3">
                  <c:v>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8-48C6-B568-AFD6F4E456EC}"/>
            </c:ext>
          </c:extLst>
        </c:ser>
        <c:ser>
          <c:idx val="2"/>
          <c:order val="2"/>
          <c:tx>
            <c:strRef>
              <c:f>'F1'!$C$50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'F1'!$D$47:$G$47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'F1'!$D$50:$G$50</c:f>
              <c:numCache>
                <c:formatCode>0</c:formatCode>
                <c:ptCount val="4"/>
                <c:pt idx="0">
                  <c:v>44.057052297939784</c:v>
                </c:pt>
                <c:pt idx="1">
                  <c:v>35.671342685370739</c:v>
                </c:pt>
                <c:pt idx="2">
                  <c:v>30.286493860845837</c:v>
                </c:pt>
                <c:pt idx="3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8-48C6-B568-AFD6F4E4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390911"/>
        <c:axId val="1334391327"/>
      </c:lineChart>
      <c:catAx>
        <c:axId val="133439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391327"/>
        <c:crosses val="autoZero"/>
        <c:auto val="1"/>
        <c:lblAlgn val="ctr"/>
        <c:lblOffset val="100"/>
        <c:noMultiLvlLbl val="0"/>
      </c:catAx>
      <c:valAx>
        <c:axId val="133439132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3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F2a!$B$5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F2a!$A$6:$A$17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F2a!$B$6:$B$17</c:f>
              <c:numCache>
                <c:formatCode>#,##0</c:formatCode>
                <c:ptCount val="12"/>
                <c:pt idx="0">
                  <c:v>3779</c:v>
                </c:pt>
                <c:pt idx="1">
                  <c:v>3215</c:v>
                </c:pt>
                <c:pt idx="2">
                  <c:v>3675</c:v>
                </c:pt>
                <c:pt idx="3">
                  <c:v>3563</c:v>
                </c:pt>
                <c:pt idx="4">
                  <c:v>3762</c:v>
                </c:pt>
                <c:pt idx="5">
                  <c:v>3834</c:v>
                </c:pt>
                <c:pt idx="6">
                  <c:v>4096</c:v>
                </c:pt>
                <c:pt idx="7">
                  <c:v>3996</c:v>
                </c:pt>
                <c:pt idx="8">
                  <c:v>3727</c:v>
                </c:pt>
                <c:pt idx="9">
                  <c:v>3833</c:v>
                </c:pt>
                <c:pt idx="10">
                  <c:v>3822</c:v>
                </c:pt>
                <c:pt idx="11">
                  <c:v>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3-41D8-BB26-52F0E148C500}"/>
            </c:ext>
          </c:extLst>
        </c:ser>
        <c:ser>
          <c:idx val="1"/>
          <c:order val="1"/>
          <c:tx>
            <c:strRef>
              <c:f>F2a!$C$5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F2a!$A$6:$A$17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F2a!$C$6:$C$17</c:f>
              <c:numCache>
                <c:formatCode>#,##0</c:formatCode>
                <c:ptCount val="12"/>
                <c:pt idx="0">
                  <c:v>4166</c:v>
                </c:pt>
                <c:pt idx="1">
                  <c:v>3732</c:v>
                </c:pt>
                <c:pt idx="2">
                  <c:v>3904</c:v>
                </c:pt>
                <c:pt idx="3">
                  <c:v>3743</c:v>
                </c:pt>
                <c:pt idx="4">
                  <c:v>3990</c:v>
                </c:pt>
                <c:pt idx="5">
                  <c:v>5002</c:v>
                </c:pt>
                <c:pt idx="6">
                  <c:v>7156</c:v>
                </c:pt>
                <c:pt idx="7">
                  <c:v>7504</c:v>
                </c:pt>
                <c:pt idx="8">
                  <c:v>5937</c:v>
                </c:pt>
                <c:pt idx="9">
                  <c:v>6184</c:v>
                </c:pt>
                <c:pt idx="10">
                  <c:v>6111</c:v>
                </c:pt>
                <c:pt idx="11">
                  <c:v>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3-41D8-BB26-52F0E148C500}"/>
            </c:ext>
          </c:extLst>
        </c:ser>
        <c:ser>
          <c:idx val="2"/>
          <c:order val="2"/>
          <c:tx>
            <c:strRef>
              <c:f>F2a!$D$5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F2a!$A$6:$A$17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F2a!$D$6:$D$17</c:f>
              <c:numCache>
                <c:formatCode>#,##0</c:formatCode>
                <c:ptCount val="12"/>
                <c:pt idx="0">
                  <c:v>3514</c:v>
                </c:pt>
                <c:pt idx="1">
                  <c:v>2906</c:v>
                </c:pt>
                <c:pt idx="2">
                  <c:v>3306</c:v>
                </c:pt>
                <c:pt idx="3">
                  <c:v>3250</c:v>
                </c:pt>
                <c:pt idx="4">
                  <c:v>3373</c:v>
                </c:pt>
                <c:pt idx="5">
                  <c:v>3572</c:v>
                </c:pt>
                <c:pt idx="6">
                  <c:v>3586</c:v>
                </c:pt>
                <c:pt idx="7">
                  <c:v>3780</c:v>
                </c:pt>
                <c:pt idx="8">
                  <c:v>3480</c:v>
                </c:pt>
                <c:pt idx="9">
                  <c:v>3635</c:v>
                </c:pt>
                <c:pt idx="10">
                  <c:v>3611</c:v>
                </c:pt>
                <c:pt idx="11">
                  <c:v>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3-41D8-BB26-52F0E148C500}"/>
            </c:ext>
          </c:extLst>
        </c:ser>
        <c:ser>
          <c:idx val="3"/>
          <c:order val="3"/>
          <c:tx>
            <c:strRef>
              <c:f>F2a!$E$5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F2a!$A$6:$A$17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F2a!$E$6:$E$17</c:f>
              <c:numCache>
                <c:formatCode>#,##0</c:formatCode>
                <c:ptCount val="12"/>
                <c:pt idx="0">
                  <c:v>4691</c:v>
                </c:pt>
                <c:pt idx="1">
                  <c:v>3459</c:v>
                </c:pt>
                <c:pt idx="2">
                  <c:v>3609</c:v>
                </c:pt>
                <c:pt idx="3">
                  <c:v>3350</c:v>
                </c:pt>
                <c:pt idx="4">
                  <c:v>3796</c:v>
                </c:pt>
                <c:pt idx="5">
                  <c:v>5117</c:v>
                </c:pt>
                <c:pt idx="6">
                  <c:v>4849</c:v>
                </c:pt>
                <c:pt idx="7">
                  <c:v>5856</c:v>
                </c:pt>
                <c:pt idx="8">
                  <c:v>4714</c:v>
                </c:pt>
                <c:pt idx="9">
                  <c:v>4827</c:v>
                </c:pt>
                <c:pt idx="10">
                  <c:v>4646</c:v>
                </c:pt>
                <c:pt idx="11">
                  <c:v>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3-41D8-BB26-52F0E148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48127"/>
        <c:axId val="1112448543"/>
      </c:lineChart>
      <c:catAx>
        <c:axId val="11124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543"/>
        <c:crosses val="autoZero"/>
        <c:auto val="1"/>
        <c:lblAlgn val="ctr"/>
        <c:lblOffset val="100"/>
        <c:noMultiLvlLbl val="0"/>
      </c:catAx>
      <c:valAx>
        <c:axId val="1112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Número de casos fallecidos con diagnóstico de HTA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F2b!$B$3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F2b!$A$4:$A$15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F2b!$B$4:$B$15</c:f>
              <c:numCache>
                <c:formatCode>#,##0</c:formatCode>
                <c:ptCount val="12"/>
                <c:pt idx="0">
                  <c:v>1504</c:v>
                </c:pt>
                <c:pt idx="1">
                  <c:v>1261</c:v>
                </c:pt>
                <c:pt idx="2">
                  <c:v>1398</c:v>
                </c:pt>
                <c:pt idx="3">
                  <c:v>1349</c:v>
                </c:pt>
                <c:pt idx="4">
                  <c:v>1406</c:v>
                </c:pt>
                <c:pt idx="5">
                  <c:v>1546</c:v>
                </c:pt>
                <c:pt idx="6">
                  <c:v>1302</c:v>
                </c:pt>
                <c:pt idx="7">
                  <c:v>1389</c:v>
                </c:pt>
                <c:pt idx="8">
                  <c:v>1274</c:v>
                </c:pt>
                <c:pt idx="9">
                  <c:v>1318</c:v>
                </c:pt>
                <c:pt idx="10">
                  <c:v>1364</c:v>
                </c:pt>
                <c:pt idx="11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7-4931-BD61-72E00D7A5125}"/>
            </c:ext>
          </c:extLst>
        </c:ser>
        <c:ser>
          <c:idx val="1"/>
          <c:order val="1"/>
          <c:tx>
            <c:strRef>
              <c:f>F2b!$C$3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F2b!$A$4:$A$15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F2b!$C$4:$C$15</c:f>
              <c:numCache>
                <c:formatCode>#,##0</c:formatCode>
                <c:ptCount val="12"/>
                <c:pt idx="0">
                  <c:v>1530</c:v>
                </c:pt>
                <c:pt idx="1">
                  <c:v>1407</c:v>
                </c:pt>
                <c:pt idx="2">
                  <c:v>1459</c:v>
                </c:pt>
                <c:pt idx="3">
                  <c:v>1444</c:v>
                </c:pt>
                <c:pt idx="4">
                  <c:v>1626</c:v>
                </c:pt>
                <c:pt idx="5">
                  <c:v>2102</c:v>
                </c:pt>
                <c:pt idx="6">
                  <c:v>2307</c:v>
                </c:pt>
                <c:pt idx="7">
                  <c:v>2746</c:v>
                </c:pt>
                <c:pt idx="8">
                  <c:v>2190</c:v>
                </c:pt>
                <c:pt idx="9">
                  <c:v>2420</c:v>
                </c:pt>
                <c:pt idx="10">
                  <c:v>2482</c:v>
                </c:pt>
                <c:pt idx="11">
                  <c:v>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7-4931-BD61-72E00D7A5125}"/>
            </c:ext>
          </c:extLst>
        </c:ser>
        <c:ser>
          <c:idx val="2"/>
          <c:order val="2"/>
          <c:tx>
            <c:strRef>
              <c:f>F2b!$D$3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F2b!$A$4:$A$15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F2b!$D$4:$D$15</c:f>
              <c:numCache>
                <c:formatCode>#,##0</c:formatCode>
                <c:ptCount val="12"/>
                <c:pt idx="0">
                  <c:v>1061</c:v>
                </c:pt>
                <c:pt idx="1">
                  <c:v>810</c:v>
                </c:pt>
                <c:pt idx="2">
                  <c:v>954</c:v>
                </c:pt>
                <c:pt idx="3">
                  <c:v>869</c:v>
                </c:pt>
                <c:pt idx="4">
                  <c:v>1006</c:v>
                </c:pt>
                <c:pt idx="5">
                  <c:v>1031</c:v>
                </c:pt>
                <c:pt idx="6">
                  <c:v>918</c:v>
                </c:pt>
                <c:pt idx="7">
                  <c:v>1042</c:v>
                </c:pt>
                <c:pt idx="8">
                  <c:v>913</c:v>
                </c:pt>
                <c:pt idx="9">
                  <c:v>976</c:v>
                </c:pt>
                <c:pt idx="10">
                  <c:v>1015</c:v>
                </c:pt>
                <c:pt idx="11">
                  <c:v>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7-4931-BD61-72E00D7A5125}"/>
            </c:ext>
          </c:extLst>
        </c:ser>
        <c:ser>
          <c:idx val="3"/>
          <c:order val="3"/>
          <c:tx>
            <c:strRef>
              <c:f>F2b!$E$3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F2b!$A$4:$A$15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F2b!$E$4:$E$15</c:f>
              <c:numCache>
                <c:formatCode>#,##0</c:formatCode>
                <c:ptCount val="12"/>
                <c:pt idx="0">
                  <c:v>1391</c:v>
                </c:pt>
                <c:pt idx="1">
                  <c:v>978</c:v>
                </c:pt>
                <c:pt idx="2">
                  <c:v>1048</c:v>
                </c:pt>
                <c:pt idx="3">
                  <c:v>1004</c:v>
                </c:pt>
                <c:pt idx="4">
                  <c:v>1142</c:v>
                </c:pt>
                <c:pt idx="5">
                  <c:v>1653</c:v>
                </c:pt>
                <c:pt idx="6">
                  <c:v>1636</c:v>
                </c:pt>
                <c:pt idx="7">
                  <c:v>1888</c:v>
                </c:pt>
                <c:pt idx="8">
                  <c:v>1510</c:v>
                </c:pt>
                <c:pt idx="9">
                  <c:v>1553</c:v>
                </c:pt>
                <c:pt idx="10">
                  <c:v>1466</c:v>
                </c:pt>
                <c:pt idx="11">
                  <c:v>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7-4931-BD61-72E00D7A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48127"/>
        <c:axId val="1112448543"/>
      </c:lineChart>
      <c:catAx>
        <c:axId val="11124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543"/>
        <c:crosses val="autoZero"/>
        <c:auto val="1"/>
        <c:lblAlgn val="ctr"/>
        <c:lblOffset val="100"/>
        <c:noMultiLvlLbl val="0"/>
      </c:catAx>
      <c:valAx>
        <c:axId val="1112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Número de casos fallecidos con DM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F2c!$B$6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F2c!$A$7:$A$18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F2c!$B$7:$B$18</c:f>
              <c:numCache>
                <c:formatCode>#,##0</c:formatCode>
                <c:ptCount val="12"/>
                <c:pt idx="0">
                  <c:v>1005</c:v>
                </c:pt>
                <c:pt idx="1">
                  <c:v>928</c:v>
                </c:pt>
                <c:pt idx="2">
                  <c:v>1228</c:v>
                </c:pt>
                <c:pt idx="3">
                  <c:v>1341</c:v>
                </c:pt>
                <c:pt idx="4">
                  <c:v>1630</c:v>
                </c:pt>
                <c:pt idx="5">
                  <c:v>1663</c:v>
                </c:pt>
                <c:pt idx="6">
                  <c:v>449</c:v>
                </c:pt>
                <c:pt idx="7">
                  <c:v>519</c:v>
                </c:pt>
                <c:pt idx="8">
                  <c:v>649</c:v>
                </c:pt>
                <c:pt idx="9">
                  <c:v>835</c:v>
                </c:pt>
                <c:pt idx="10">
                  <c:v>898</c:v>
                </c:pt>
                <c:pt idx="11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653-83B1-0BA92C7BE907}"/>
            </c:ext>
          </c:extLst>
        </c:ser>
        <c:ser>
          <c:idx val="1"/>
          <c:order val="1"/>
          <c:tx>
            <c:strRef>
              <c:f>F2c!$C$6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F2c!$A$7:$A$18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F2c!$C$7:$C$18</c:f>
              <c:numCache>
                <c:formatCode>#,##0</c:formatCode>
                <c:ptCount val="12"/>
                <c:pt idx="0">
                  <c:v>1091</c:v>
                </c:pt>
                <c:pt idx="1">
                  <c:v>1124</c:v>
                </c:pt>
                <c:pt idx="2">
                  <c:v>1269</c:v>
                </c:pt>
                <c:pt idx="3">
                  <c:v>1363</c:v>
                </c:pt>
                <c:pt idx="4">
                  <c:v>1533</c:v>
                </c:pt>
                <c:pt idx="5">
                  <c:v>1850</c:v>
                </c:pt>
                <c:pt idx="6">
                  <c:v>1329</c:v>
                </c:pt>
                <c:pt idx="7">
                  <c:v>1543</c:v>
                </c:pt>
                <c:pt idx="8">
                  <c:v>1323</c:v>
                </c:pt>
                <c:pt idx="9">
                  <c:v>1493</c:v>
                </c:pt>
                <c:pt idx="10">
                  <c:v>1572</c:v>
                </c:pt>
                <c:pt idx="11">
                  <c:v>1870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0-4653-83B1-0BA92C7BE907}"/>
            </c:ext>
          </c:extLst>
        </c:ser>
        <c:ser>
          <c:idx val="2"/>
          <c:order val="2"/>
          <c:tx>
            <c:strRef>
              <c:f>F2c!$D$6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F2c!$A$7:$A$18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F2c!$D$7:$D$18</c:f>
              <c:numCache>
                <c:formatCode>#,##0</c:formatCode>
                <c:ptCount val="12"/>
                <c:pt idx="0">
                  <c:v>657</c:v>
                </c:pt>
                <c:pt idx="1">
                  <c:v>514</c:v>
                </c:pt>
                <c:pt idx="2">
                  <c:v>633</c:v>
                </c:pt>
                <c:pt idx="3">
                  <c:v>680</c:v>
                </c:pt>
                <c:pt idx="4">
                  <c:v>678</c:v>
                </c:pt>
                <c:pt idx="5">
                  <c:v>782</c:v>
                </c:pt>
                <c:pt idx="6">
                  <c:v>544</c:v>
                </c:pt>
                <c:pt idx="7">
                  <c:v>571</c:v>
                </c:pt>
                <c:pt idx="8">
                  <c:v>498</c:v>
                </c:pt>
                <c:pt idx="9">
                  <c:v>600</c:v>
                </c:pt>
                <c:pt idx="10">
                  <c:v>587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0-4653-83B1-0BA92C7BE907}"/>
            </c:ext>
          </c:extLst>
        </c:ser>
        <c:ser>
          <c:idx val="3"/>
          <c:order val="3"/>
          <c:tx>
            <c:strRef>
              <c:f>F2c!$E$6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F2c!$A$7:$A$18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F2c!$E$7:$E$18</c:f>
              <c:numCache>
                <c:formatCode>#,##0</c:formatCode>
                <c:ptCount val="12"/>
                <c:pt idx="0">
                  <c:v>988</c:v>
                </c:pt>
                <c:pt idx="1">
                  <c:v>664</c:v>
                </c:pt>
                <c:pt idx="2">
                  <c:v>712</c:v>
                </c:pt>
                <c:pt idx="3">
                  <c:v>739</c:v>
                </c:pt>
                <c:pt idx="4">
                  <c:v>850</c:v>
                </c:pt>
                <c:pt idx="5">
                  <c:v>1181</c:v>
                </c:pt>
                <c:pt idx="6">
                  <c:v>778</c:v>
                </c:pt>
                <c:pt idx="7">
                  <c:v>923</c:v>
                </c:pt>
                <c:pt idx="8">
                  <c:v>748</c:v>
                </c:pt>
                <c:pt idx="9">
                  <c:v>807</c:v>
                </c:pt>
                <c:pt idx="10">
                  <c:v>838</c:v>
                </c:pt>
                <c:pt idx="11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653-83B1-0BA92C7B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48127"/>
        <c:axId val="1112448543"/>
      </c:lineChart>
      <c:catAx>
        <c:axId val="111244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543"/>
        <c:crosses val="autoZero"/>
        <c:auto val="1"/>
        <c:lblAlgn val="ctr"/>
        <c:lblOffset val="100"/>
        <c:noMultiLvlLbl val="0"/>
      </c:catAx>
      <c:valAx>
        <c:axId val="1112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Número de casos fallecidos con ERC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1244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F3a!$D$13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F3a!$C$14:$C$25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F3a!$D$14:$D$25</c:f>
              <c:numCache>
                <c:formatCode>#,##0</c:formatCode>
                <c:ptCount val="12"/>
                <c:pt idx="0">
                  <c:v>56002</c:v>
                </c:pt>
                <c:pt idx="1">
                  <c:v>65697</c:v>
                </c:pt>
                <c:pt idx="2">
                  <c:v>83152</c:v>
                </c:pt>
                <c:pt idx="3">
                  <c:v>101316</c:v>
                </c:pt>
                <c:pt idx="4">
                  <c:v>115367</c:v>
                </c:pt>
                <c:pt idx="5">
                  <c:v>91212</c:v>
                </c:pt>
                <c:pt idx="6">
                  <c:v>15444</c:v>
                </c:pt>
                <c:pt idx="7">
                  <c:v>20098</c:v>
                </c:pt>
                <c:pt idx="8">
                  <c:v>28938</c:v>
                </c:pt>
                <c:pt idx="9">
                  <c:v>38763</c:v>
                </c:pt>
                <c:pt idx="10">
                  <c:v>43321</c:v>
                </c:pt>
                <c:pt idx="11">
                  <c:v>52187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B-46B1-B77F-470A02703A5B}"/>
            </c:ext>
          </c:extLst>
        </c:ser>
        <c:ser>
          <c:idx val="1"/>
          <c:order val="1"/>
          <c:tx>
            <c:strRef>
              <c:f>F3a!$E$13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F3a!$C$14:$C$25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F3a!$E$14:$E$25</c:f>
              <c:numCache>
                <c:formatCode>#,##0</c:formatCode>
                <c:ptCount val="12"/>
                <c:pt idx="0">
                  <c:v>92133</c:v>
                </c:pt>
                <c:pt idx="1">
                  <c:v>96150</c:v>
                </c:pt>
                <c:pt idx="2">
                  <c:v>62390</c:v>
                </c:pt>
                <c:pt idx="3">
                  <c:v>22220</c:v>
                </c:pt>
                <c:pt idx="4">
                  <c:v>40242</c:v>
                </c:pt>
                <c:pt idx="5">
                  <c:v>46912</c:v>
                </c:pt>
                <c:pt idx="6">
                  <c:v>11493</c:v>
                </c:pt>
                <c:pt idx="7">
                  <c:v>21255</c:v>
                </c:pt>
                <c:pt idx="8">
                  <c:v>21253</c:v>
                </c:pt>
                <c:pt idx="9">
                  <c:v>27920</c:v>
                </c:pt>
                <c:pt idx="10">
                  <c:v>31977</c:v>
                </c:pt>
                <c:pt idx="11">
                  <c:v>39313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B-46B1-B77F-470A02703A5B}"/>
            </c:ext>
          </c:extLst>
        </c:ser>
        <c:ser>
          <c:idx val="2"/>
          <c:order val="2"/>
          <c:tx>
            <c:strRef>
              <c:f>F3a!$F$13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F3a!$C$14:$C$25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F3a!$F$14:$F$25</c:f>
              <c:numCache>
                <c:formatCode>#,##0</c:formatCode>
                <c:ptCount val="12"/>
                <c:pt idx="0">
                  <c:v>17284</c:v>
                </c:pt>
                <c:pt idx="1">
                  <c:v>20597</c:v>
                </c:pt>
                <c:pt idx="2">
                  <c:v>27361</c:v>
                </c:pt>
                <c:pt idx="3">
                  <c:v>30782</c:v>
                </c:pt>
                <c:pt idx="4">
                  <c:v>35882</c:v>
                </c:pt>
                <c:pt idx="5">
                  <c:v>28394</c:v>
                </c:pt>
                <c:pt idx="6">
                  <c:v>9788</c:v>
                </c:pt>
                <c:pt idx="7">
                  <c:v>8598</c:v>
                </c:pt>
                <c:pt idx="8">
                  <c:v>9999</c:v>
                </c:pt>
                <c:pt idx="9">
                  <c:v>11436</c:v>
                </c:pt>
                <c:pt idx="10">
                  <c:v>11898</c:v>
                </c:pt>
                <c:pt idx="11">
                  <c:v>11805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B-46B1-B77F-470A02703A5B}"/>
            </c:ext>
          </c:extLst>
        </c:ser>
        <c:ser>
          <c:idx val="3"/>
          <c:order val="3"/>
          <c:tx>
            <c:strRef>
              <c:f>F3a!$G$13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F3a!$C$14:$C$25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F3a!$G$14:$G$25</c:f>
              <c:numCache>
                <c:formatCode>#,##0</c:formatCode>
                <c:ptCount val="12"/>
                <c:pt idx="0">
                  <c:v>29245</c:v>
                </c:pt>
                <c:pt idx="1">
                  <c:v>29379</c:v>
                </c:pt>
                <c:pt idx="2">
                  <c:v>20706</c:v>
                </c:pt>
                <c:pt idx="3">
                  <c:v>10510</c:v>
                </c:pt>
                <c:pt idx="4">
                  <c:v>19245</c:v>
                </c:pt>
                <c:pt idx="5">
                  <c:v>20757</c:v>
                </c:pt>
                <c:pt idx="6">
                  <c:v>3991</c:v>
                </c:pt>
                <c:pt idx="7">
                  <c:v>5806</c:v>
                </c:pt>
                <c:pt idx="8">
                  <c:v>5766</c:v>
                </c:pt>
                <c:pt idx="9">
                  <c:v>8315</c:v>
                </c:pt>
                <c:pt idx="10">
                  <c:v>9440</c:v>
                </c:pt>
                <c:pt idx="11">
                  <c:v>10645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B-46B1-B77F-470A0270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85135"/>
        <c:axId val="330983471"/>
      </c:lineChart>
      <c:catAx>
        <c:axId val="330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3471"/>
        <c:crosses val="autoZero"/>
        <c:auto val="1"/>
        <c:lblAlgn val="ctr"/>
        <c:lblOffset val="100"/>
        <c:noMultiLvlLbl val="0"/>
      </c:catAx>
      <c:valAx>
        <c:axId val="3309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F3b!$D$13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F3b!$C$14:$C$25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F3b!$D$14:$D$25</c:f>
              <c:numCache>
                <c:formatCode>#,##0</c:formatCode>
                <c:ptCount val="12"/>
                <c:pt idx="0">
                  <c:v>156808</c:v>
                </c:pt>
                <c:pt idx="1">
                  <c:v>167425</c:v>
                </c:pt>
                <c:pt idx="2">
                  <c:v>177906</c:v>
                </c:pt>
                <c:pt idx="3">
                  <c:v>180648</c:v>
                </c:pt>
                <c:pt idx="4">
                  <c:v>196011</c:v>
                </c:pt>
                <c:pt idx="5">
                  <c:v>140738</c:v>
                </c:pt>
                <c:pt idx="6">
                  <c:v>76116</c:v>
                </c:pt>
                <c:pt idx="7">
                  <c:v>86964</c:v>
                </c:pt>
                <c:pt idx="8">
                  <c:v>107352</c:v>
                </c:pt>
                <c:pt idx="9">
                  <c:v>131100</c:v>
                </c:pt>
                <c:pt idx="10">
                  <c:v>133443</c:v>
                </c:pt>
                <c:pt idx="11">
                  <c:v>135472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D-4CB9-8DA3-E005C004E67E}"/>
            </c:ext>
          </c:extLst>
        </c:ser>
        <c:ser>
          <c:idx val="1"/>
          <c:order val="1"/>
          <c:tx>
            <c:strRef>
              <c:f>F3b!$E$13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F3b!$C$14:$C$25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F3b!$E$14:$E$25</c:f>
              <c:numCache>
                <c:formatCode>#,##0</c:formatCode>
                <c:ptCount val="12"/>
                <c:pt idx="0">
                  <c:v>186916</c:v>
                </c:pt>
                <c:pt idx="1">
                  <c:v>187332</c:v>
                </c:pt>
                <c:pt idx="2">
                  <c:v>104044</c:v>
                </c:pt>
                <c:pt idx="3">
                  <c:v>35163</c:v>
                </c:pt>
                <c:pt idx="4">
                  <c:v>59339</c:v>
                </c:pt>
                <c:pt idx="5">
                  <c:v>60133</c:v>
                </c:pt>
                <c:pt idx="6">
                  <c:v>40922</c:v>
                </c:pt>
                <c:pt idx="7">
                  <c:v>79731</c:v>
                </c:pt>
                <c:pt idx="8">
                  <c:v>69294</c:v>
                </c:pt>
                <c:pt idx="9">
                  <c:v>87663</c:v>
                </c:pt>
                <c:pt idx="10">
                  <c:v>93682</c:v>
                </c:pt>
                <c:pt idx="11">
                  <c:v>104670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D-4CB9-8DA3-E005C004E67E}"/>
            </c:ext>
          </c:extLst>
        </c:ser>
        <c:ser>
          <c:idx val="2"/>
          <c:order val="2"/>
          <c:tx>
            <c:strRef>
              <c:f>F3b!$F$13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F3b!$C$14:$C$25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F3b!$F$14:$F$25</c:f>
              <c:numCache>
                <c:formatCode>#,##0</c:formatCode>
                <c:ptCount val="12"/>
                <c:pt idx="0">
                  <c:v>75116</c:v>
                </c:pt>
                <c:pt idx="1">
                  <c:v>87829</c:v>
                </c:pt>
                <c:pt idx="2">
                  <c:v>83418</c:v>
                </c:pt>
                <c:pt idx="3">
                  <c:v>93713</c:v>
                </c:pt>
                <c:pt idx="4">
                  <c:v>94347</c:v>
                </c:pt>
                <c:pt idx="5">
                  <c:v>67730</c:v>
                </c:pt>
                <c:pt idx="6">
                  <c:v>61573</c:v>
                </c:pt>
                <c:pt idx="7">
                  <c:v>62355</c:v>
                </c:pt>
                <c:pt idx="8">
                  <c:v>66393</c:v>
                </c:pt>
                <c:pt idx="9">
                  <c:v>68452</c:v>
                </c:pt>
                <c:pt idx="10">
                  <c:v>62502</c:v>
                </c:pt>
                <c:pt idx="11">
                  <c:v>56050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D-4CB9-8DA3-E005C004E67E}"/>
            </c:ext>
          </c:extLst>
        </c:ser>
        <c:ser>
          <c:idx val="3"/>
          <c:order val="3"/>
          <c:tx>
            <c:strRef>
              <c:f>F3b!$G$13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F3b!$C$14:$C$25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F3b!$G$14:$G$25</c:f>
              <c:numCache>
                <c:formatCode>#,##0</c:formatCode>
                <c:ptCount val="12"/>
                <c:pt idx="0">
                  <c:v>74494</c:v>
                </c:pt>
                <c:pt idx="1">
                  <c:v>77610</c:v>
                </c:pt>
                <c:pt idx="2">
                  <c:v>55191</c:v>
                </c:pt>
                <c:pt idx="3">
                  <c:v>24885</c:v>
                </c:pt>
                <c:pt idx="4">
                  <c:v>35994</c:v>
                </c:pt>
                <c:pt idx="5">
                  <c:v>39968</c:v>
                </c:pt>
                <c:pt idx="6">
                  <c:v>37683</c:v>
                </c:pt>
                <c:pt idx="7">
                  <c:v>42741</c:v>
                </c:pt>
                <c:pt idx="8">
                  <c:v>60840</c:v>
                </c:pt>
                <c:pt idx="9">
                  <c:v>69678</c:v>
                </c:pt>
                <c:pt idx="10">
                  <c:v>67093</c:v>
                </c:pt>
                <c:pt idx="11">
                  <c:v>64846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D-4CB9-8DA3-E005C004E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85135"/>
        <c:axId val="330983471"/>
      </c:lineChart>
      <c:catAx>
        <c:axId val="330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3471"/>
        <c:crosses val="autoZero"/>
        <c:auto val="1"/>
        <c:lblAlgn val="ctr"/>
        <c:lblOffset val="100"/>
        <c:noMultiLvlLbl val="0"/>
      </c:catAx>
      <c:valAx>
        <c:axId val="3309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F3c!$D$13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F3c!$C$14:$C$25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F3c!$D$14:$D$25</c:f>
              <c:numCache>
                <c:formatCode>#,##0</c:formatCode>
                <c:ptCount val="12"/>
                <c:pt idx="0">
                  <c:v>195474</c:v>
                </c:pt>
                <c:pt idx="1">
                  <c:v>213963</c:v>
                </c:pt>
                <c:pt idx="2">
                  <c:v>241117</c:v>
                </c:pt>
                <c:pt idx="3">
                  <c:v>263143</c:v>
                </c:pt>
                <c:pt idx="4">
                  <c:v>309516</c:v>
                </c:pt>
                <c:pt idx="5">
                  <c:v>259263</c:v>
                </c:pt>
                <c:pt idx="6">
                  <c:v>92067</c:v>
                </c:pt>
                <c:pt idx="7">
                  <c:v>103496</c:v>
                </c:pt>
                <c:pt idx="8">
                  <c:v>131405</c:v>
                </c:pt>
                <c:pt idx="9">
                  <c:v>163656</c:v>
                </c:pt>
                <c:pt idx="10">
                  <c:v>170618</c:v>
                </c:pt>
                <c:pt idx="11">
                  <c:v>175922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D-435B-B6D8-1B3BF617D986}"/>
            </c:ext>
          </c:extLst>
        </c:ser>
        <c:ser>
          <c:idx val="1"/>
          <c:order val="1"/>
          <c:tx>
            <c:strRef>
              <c:f>F3c!$E$13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F3c!$C$14:$C$25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F3c!$E$14:$E$25</c:f>
              <c:numCache>
                <c:formatCode>#,##0</c:formatCode>
                <c:ptCount val="12"/>
                <c:pt idx="0">
                  <c:v>263592</c:v>
                </c:pt>
                <c:pt idx="1">
                  <c:v>274189</c:v>
                </c:pt>
                <c:pt idx="2">
                  <c:v>167035</c:v>
                </c:pt>
                <c:pt idx="3">
                  <c:v>54222</c:v>
                </c:pt>
                <c:pt idx="4">
                  <c:v>102818</c:v>
                </c:pt>
                <c:pt idx="5">
                  <c:v>112565</c:v>
                </c:pt>
                <c:pt idx="6">
                  <c:v>47008</c:v>
                </c:pt>
                <c:pt idx="7">
                  <c:v>76722</c:v>
                </c:pt>
                <c:pt idx="8">
                  <c:v>81978</c:v>
                </c:pt>
                <c:pt idx="9">
                  <c:v>103452</c:v>
                </c:pt>
                <c:pt idx="10">
                  <c:v>109181</c:v>
                </c:pt>
                <c:pt idx="11">
                  <c:v>131185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D-435B-B6D8-1B3BF617D986}"/>
            </c:ext>
          </c:extLst>
        </c:ser>
        <c:ser>
          <c:idx val="2"/>
          <c:order val="2"/>
          <c:tx>
            <c:strRef>
              <c:f>F3c!$F$13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F3c!$C$14:$C$25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F3c!$F$14:$F$25</c:f>
              <c:numCache>
                <c:formatCode>#,##0</c:formatCode>
                <c:ptCount val="12"/>
                <c:pt idx="0">
                  <c:v>84006</c:v>
                </c:pt>
                <c:pt idx="1">
                  <c:v>93966</c:v>
                </c:pt>
                <c:pt idx="2">
                  <c:v>97895</c:v>
                </c:pt>
                <c:pt idx="3">
                  <c:v>112617</c:v>
                </c:pt>
                <c:pt idx="4">
                  <c:v>117848</c:v>
                </c:pt>
                <c:pt idx="5">
                  <c:v>90540</c:v>
                </c:pt>
                <c:pt idx="6">
                  <c:v>62128</c:v>
                </c:pt>
                <c:pt idx="7">
                  <c:v>60776</c:v>
                </c:pt>
                <c:pt idx="8">
                  <c:v>67009</c:v>
                </c:pt>
                <c:pt idx="9">
                  <c:v>70578</c:v>
                </c:pt>
                <c:pt idx="10">
                  <c:v>65538</c:v>
                </c:pt>
                <c:pt idx="11">
                  <c:v>63869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D-435B-B6D8-1B3BF617D986}"/>
            </c:ext>
          </c:extLst>
        </c:ser>
        <c:ser>
          <c:idx val="3"/>
          <c:order val="3"/>
          <c:tx>
            <c:strRef>
              <c:f>F3c!$G$13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F3c!$C$14:$C$25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F3c!$G$14:$G$25</c:f>
              <c:numCache>
                <c:formatCode>#,##0</c:formatCode>
                <c:ptCount val="12"/>
                <c:pt idx="0">
                  <c:v>99555</c:v>
                </c:pt>
                <c:pt idx="1">
                  <c:v>102625</c:v>
                </c:pt>
                <c:pt idx="2">
                  <c:v>72032</c:v>
                </c:pt>
                <c:pt idx="3">
                  <c:v>29835</c:v>
                </c:pt>
                <c:pt idx="4">
                  <c:v>54248</c:v>
                </c:pt>
                <c:pt idx="5">
                  <c:v>58474</c:v>
                </c:pt>
                <c:pt idx="6">
                  <c:v>35813</c:v>
                </c:pt>
                <c:pt idx="7">
                  <c:v>39458</c:v>
                </c:pt>
                <c:pt idx="8">
                  <c:v>46952</c:v>
                </c:pt>
                <c:pt idx="9">
                  <c:v>55151</c:v>
                </c:pt>
                <c:pt idx="10">
                  <c:v>57719</c:v>
                </c:pt>
                <c:pt idx="11">
                  <c:v>61378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D-435B-B6D8-1B3BF617D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85135"/>
        <c:axId val="330983471"/>
      </c:lineChart>
      <c:catAx>
        <c:axId val="330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3471"/>
        <c:crosses val="autoZero"/>
        <c:auto val="1"/>
        <c:lblAlgn val="ctr"/>
        <c:lblOffset val="100"/>
        <c:noMultiLvlLbl val="0"/>
      </c:catAx>
      <c:valAx>
        <c:axId val="3309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F3d!$D$13</c:f>
              <c:strCache>
                <c:ptCount val="1"/>
                <c:pt idx="0">
                  <c:v>C-2019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F3d!$C$14:$C$25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F3d!$D$14:$D$25</c:f>
              <c:numCache>
                <c:formatCode>#,##0</c:formatCode>
                <c:ptCount val="12"/>
                <c:pt idx="0">
                  <c:v>123410</c:v>
                </c:pt>
                <c:pt idx="1">
                  <c:v>128619</c:v>
                </c:pt>
                <c:pt idx="2">
                  <c:v>134542</c:v>
                </c:pt>
                <c:pt idx="3">
                  <c:v>146775</c:v>
                </c:pt>
                <c:pt idx="4">
                  <c:v>191889</c:v>
                </c:pt>
                <c:pt idx="5">
                  <c:v>136818</c:v>
                </c:pt>
                <c:pt idx="6">
                  <c:v>68085</c:v>
                </c:pt>
                <c:pt idx="7">
                  <c:v>78511</c:v>
                </c:pt>
                <c:pt idx="8">
                  <c:v>102469</c:v>
                </c:pt>
                <c:pt idx="9">
                  <c:v>125127</c:v>
                </c:pt>
                <c:pt idx="10">
                  <c:v>123714</c:v>
                </c:pt>
                <c:pt idx="11">
                  <c:v>126829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8-49FE-B933-6C8C46298DE8}"/>
            </c:ext>
          </c:extLst>
        </c:ser>
        <c:ser>
          <c:idx val="1"/>
          <c:order val="1"/>
          <c:tx>
            <c:strRef>
              <c:f>F3d!$E$13</c:f>
              <c:strCache>
                <c:ptCount val="1"/>
                <c:pt idx="0">
                  <c:v>C-2020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F3d!$C$14:$C$25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F3d!$E$14:$E$25</c:f>
              <c:numCache>
                <c:formatCode>#,##0</c:formatCode>
                <c:ptCount val="12"/>
                <c:pt idx="0">
                  <c:v>178059</c:v>
                </c:pt>
                <c:pt idx="1">
                  <c:v>185802</c:v>
                </c:pt>
                <c:pt idx="2">
                  <c:v>101274</c:v>
                </c:pt>
                <c:pt idx="3">
                  <c:v>30460</c:v>
                </c:pt>
                <c:pt idx="4">
                  <c:v>56529</c:v>
                </c:pt>
                <c:pt idx="5">
                  <c:v>55704</c:v>
                </c:pt>
                <c:pt idx="6">
                  <c:v>34794</c:v>
                </c:pt>
                <c:pt idx="7">
                  <c:v>66552</c:v>
                </c:pt>
                <c:pt idx="8">
                  <c:v>63591</c:v>
                </c:pt>
                <c:pt idx="9">
                  <c:v>74932</c:v>
                </c:pt>
                <c:pt idx="10">
                  <c:v>78223</c:v>
                </c:pt>
                <c:pt idx="11">
                  <c:v>89198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8-49FE-B933-6C8C46298DE8}"/>
            </c:ext>
          </c:extLst>
        </c:ser>
        <c:ser>
          <c:idx val="2"/>
          <c:order val="2"/>
          <c:tx>
            <c:strRef>
              <c:f>F3d!$F$13</c:f>
              <c:strCache>
                <c:ptCount val="1"/>
                <c:pt idx="0">
                  <c:v>S-2019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F3d!$C$14:$C$25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F3d!$F$14:$F$25</c:f>
              <c:numCache>
                <c:formatCode>#,##0</c:formatCode>
                <c:ptCount val="12"/>
                <c:pt idx="0">
                  <c:v>22700</c:v>
                </c:pt>
                <c:pt idx="1">
                  <c:v>25575</c:v>
                </c:pt>
                <c:pt idx="2">
                  <c:v>27713</c:v>
                </c:pt>
                <c:pt idx="3">
                  <c:v>40009</c:v>
                </c:pt>
                <c:pt idx="4">
                  <c:v>46388</c:v>
                </c:pt>
                <c:pt idx="5">
                  <c:v>32014</c:v>
                </c:pt>
                <c:pt idx="6">
                  <c:v>27394</c:v>
                </c:pt>
                <c:pt idx="7">
                  <c:v>32755</c:v>
                </c:pt>
                <c:pt idx="8">
                  <c:v>34915</c:v>
                </c:pt>
                <c:pt idx="9">
                  <c:v>30082</c:v>
                </c:pt>
                <c:pt idx="10">
                  <c:v>29180</c:v>
                </c:pt>
                <c:pt idx="11">
                  <c:v>26859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8-49FE-B933-6C8C46298DE8}"/>
            </c:ext>
          </c:extLst>
        </c:ser>
        <c:ser>
          <c:idx val="3"/>
          <c:order val="3"/>
          <c:tx>
            <c:strRef>
              <c:f>F3d!$G$13</c:f>
              <c:strCache>
                <c:ptCount val="1"/>
                <c:pt idx="0">
                  <c:v>S-2020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F3d!$C$14:$C$25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F3d!$G$14:$G$25</c:f>
              <c:numCache>
                <c:formatCode>#,##0</c:formatCode>
                <c:ptCount val="12"/>
                <c:pt idx="0">
                  <c:v>35251</c:v>
                </c:pt>
                <c:pt idx="1">
                  <c:v>37313</c:v>
                </c:pt>
                <c:pt idx="2">
                  <c:v>23252</c:v>
                </c:pt>
                <c:pt idx="3">
                  <c:v>9851</c:v>
                </c:pt>
                <c:pt idx="4">
                  <c:v>17377</c:v>
                </c:pt>
                <c:pt idx="5">
                  <c:v>19371</c:v>
                </c:pt>
                <c:pt idx="6">
                  <c:v>20496</c:v>
                </c:pt>
                <c:pt idx="7">
                  <c:v>25133</c:v>
                </c:pt>
                <c:pt idx="8">
                  <c:v>35007</c:v>
                </c:pt>
                <c:pt idx="9">
                  <c:v>39670</c:v>
                </c:pt>
                <c:pt idx="10">
                  <c:v>36942</c:v>
                </c:pt>
                <c:pt idx="11">
                  <c:v>36276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8-49FE-B933-6C8C4629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85135"/>
        <c:axId val="330983471"/>
      </c:lineChart>
      <c:catAx>
        <c:axId val="33098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3471"/>
        <c:crosses val="autoZero"/>
        <c:auto val="1"/>
        <c:lblAlgn val="ctr"/>
        <c:lblOffset val="100"/>
        <c:noMultiLvlLbl val="0"/>
      </c:catAx>
      <c:valAx>
        <c:axId val="3309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9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'Tiempo Patología'!$B$49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Patología'!$A$50:$A$51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Patología'!$B$50:$B$51</c:f>
              <c:numCache>
                <c:formatCode>General</c:formatCode>
                <c:ptCount val="2"/>
                <c:pt idx="0">
                  <c:v>18.75</c:v>
                </c:pt>
                <c:pt idx="1">
                  <c:v>10.079999923706055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9-4D4A-B56B-9CACF0E4718F}"/>
            </c:ext>
          </c:extLst>
        </c:ser>
        <c:ser>
          <c:idx val="0"/>
          <c:order val="1"/>
          <c:tx>
            <c:strRef>
              <c:f>'Tiempo Patología'!$C$49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Patología'!$A$50:$A$51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Patología'!$C$50:$C$51</c:f>
              <c:numCache>
                <c:formatCode>#,##0</c:formatCode>
                <c:ptCount val="2"/>
                <c:pt idx="0">
                  <c:v>10.840000152587891</c:v>
                </c:pt>
                <c:pt idx="1">
                  <c:v>11.220000267028809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9-4D4A-B56B-9CACF0E4718F}"/>
            </c:ext>
          </c:extLst>
        </c:ser>
        <c:ser>
          <c:idx val="1"/>
          <c:order val="2"/>
          <c:tx>
            <c:strRef>
              <c:f>'Tiempo Patología'!$D$49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Patología'!$A$50:$A$51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Patología'!$D$50:$D$51</c:f>
              <c:numCache>
                <c:formatCode>#,##0</c:formatCode>
                <c:ptCount val="2"/>
                <c:pt idx="0">
                  <c:v>9.4300003051757813</c:v>
                </c:pt>
                <c:pt idx="1">
                  <c:v>9.619999885559082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9-4D4A-B56B-9CACF0E4718F}"/>
            </c:ext>
          </c:extLst>
        </c:ser>
        <c:ser>
          <c:idx val="2"/>
          <c:order val="3"/>
          <c:tx>
            <c:strRef>
              <c:f>'Tiempo Patología'!$E$49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Patología'!$A$50:$A$51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Patología'!$E$50:$E$51</c:f>
              <c:numCache>
                <c:formatCode>#,##0</c:formatCode>
                <c:ptCount val="2"/>
                <c:pt idx="0">
                  <c:v>13.840000152587891</c:v>
                </c:pt>
                <c:pt idx="1">
                  <c:v>20.969999313354492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9-4D4A-B56B-9CACF0E4718F}"/>
            </c:ext>
          </c:extLst>
        </c:ser>
        <c:ser>
          <c:idx val="3"/>
          <c:order val="4"/>
          <c:tx>
            <c:strRef>
              <c:f>'Tiempo Patología'!$F$49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'Tiempo Patología'!$F$50:$F$51</c:f>
              <c:numCache>
                <c:formatCode>#,##0</c:formatCode>
                <c:ptCount val="2"/>
                <c:pt idx="0">
                  <c:v>12.020000457763672</c:v>
                </c:pt>
                <c:pt idx="1">
                  <c:v>12.289999961853027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A-4A0E-913C-8F382FE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5546704"/>
        <c:axId val="755540176"/>
      </c:barChart>
      <c:catAx>
        <c:axId val="75554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0176"/>
        <c:crosses val="autoZero"/>
        <c:auto val="1"/>
        <c:lblAlgn val="ctr"/>
        <c:lblOffset val="100"/>
        <c:noMultiLvlLbl val="0"/>
      </c:catAx>
      <c:valAx>
        <c:axId val="7555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patología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4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F4ab!$B$8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F4ab!$C$6:$F$7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F4ab!$C$8:$F$8</c:f>
              <c:numCache>
                <c:formatCode>0</c:formatCode>
                <c:ptCount val="4"/>
                <c:pt idx="0">
                  <c:v>52.37</c:v>
                </c:pt>
                <c:pt idx="1">
                  <c:v>51.08</c:v>
                </c:pt>
                <c:pt idx="2">
                  <c:v>54.18</c:v>
                </c:pt>
                <c:pt idx="3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9-45AF-82B9-1F2C1594EA91}"/>
            </c:ext>
          </c:extLst>
        </c:ser>
        <c:ser>
          <c:idx val="1"/>
          <c:order val="1"/>
          <c:tx>
            <c:strRef>
              <c:f>F4ab!$B$9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-5.09259259259259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19-45AF-82B9-1F2C1594EA91}"/>
                </c:ext>
              </c:extLst>
            </c:dLbl>
            <c:dLbl>
              <c:idx val="1"/>
              <c:layout>
                <c:manualLayout>
                  <c:x val="-0.05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19-45AF-82B9-1F2C1594EA91}"/>
                </c:ext>
              </c:extLst>
            </c:dLbl>
            <c:dLbl>
              <c:idx val="2"/>
              <c:layout>
                <c:manualLayout>
                  <c:x val="-4.8383084577114516E-2"/>
                  <c:y val="-4.2041923813577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19-45AF-82B9-1F2C1594EA91}"/>
                </c:ext>
              </c:extLst>
            </c:dLbl>
            <c:dLbl>
              <c:idx val="3"/>
              <c:layout>
                <c:manualLayout>
                  <c:x val="-4.4361558349982372E-2"/>
                  <c:y val="-2.85284103000638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049751243781082E-2"/>
                      <c:h val="9.002269986521954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019-45AF-82B9-1F2C1594E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F4ab!$C$6:$F$7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F4ab!$C$9:$F$9</c:f>
              <c:numCache>
                <c:formatCode>0</c:formatCode>
                <c:ptCount val="4"/>
                <c:pt idx="0">
                  <c:v>53.11</c:v>
                </c:pt>
                <c:pt idx="1">
                  <c:v>52.64</c:v>
                </c:pt>
                <c:pt idx="2">
                  <c:v>56.06</c:v>
                </c:pt>
                <c:pt idx="3">
                  <c:v>54.687226056683237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19-45AF-82B9-1F2C1594EA91}"/>
            </c:ext>
          </c:extLst>
        </c:ser>
        <c:ser>
          <c:idx val="2"/>
          <c:order val="2"/>
          <c:tx>
            <c:strRef>
              <c:f>F4ab!$B$10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19-45AF-82B9-1F2C1594EA91}"/>
                </c:ext>
              </c:extLst>
            </c:dLbl>
            <c:dLbl>
              <c:idx val="1"/>
              <c:layout>
                <c:manualLayout>
                  <c:x val="-5.2777777777777778E-2"/>
                  <c:y val="4.1666666666666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19-45AF-82B9-1F2C1594EA91}"/>
                </c:ext>
              </c:extLst>
            </c:dLbl>
            <c:dLbl>
              <c:idx val="2"/>
              <c:layout>
                <c:manualLayout>
                  <c:x val="-4.1666666666666664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19-45AF-82B9-1F2C1594EA91}"/>
                </c:ext>
              </c:extLst>
            </c:dLbl>
            <c:dLbl>
              <c:idx val="3"/>
              <c:layout>
                <c:manualLayout>
                  <c:x val="-4.7222222222222325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19-45AF-82B9-1F2C1594EA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F4ab!$C$6:$F$7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F4ab!$C$10:$F$10</c:f>
              <c:numCache>
                <c:formatCode>0</c:formatCode>
                <c:ptCount val="4"/>
                <c:pt idx="0">
                  <c:v>50.13</c:v>
                </c:pt>
                <c:pt idx="1">
                  <c:v>45.97</c:v>
                </c:pt>
                <c:pt idx="2">
                  <c:v>48.85</c:v>
                </c:pt>
                <c:pt idx="3">
                  <c:v>49.164981219300778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19-45AF-82B9-1F2C1594E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824703"/>
        <c:axId val="2050838431"/>
      </c:lineChart>
      <c:catAx>
        <c:axId val="20508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838431"/>
        <c:crosses val="autoZero"/>
        <c:auto val="1"/>
        <c:lblAlgn val="ctr"/>
        <c:lblOffset val="100"/>
        <c:noMultiLvlLbl val="0"/>
      </c:catAx>
      <c:valAx>
        <c:axId val="2050838431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82470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F4ab!$B$17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F4ab!$C$15:$F$16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F4ab!$C$17:$F$17</c:f>
              <c:numCache>
                <c:formatCode>0</c:formatCode>
                <c:ptCount val="4"/>
                <c:pt idx="0">
                  <c:v>66.08</c:v>
                </c:pt>
                <c:pt idx="1">
                  <c:v>59.4</c:v>
                </c:pt>
                <c:pt idx="2">
                  <c:v>66.7</c:v>
                </c:pt>
                <c:pt idx="3">
                  <c:v>75.808439394621914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1-455A-B199-82E4676C1A71}"/>
            </c:ext>
          </c:extLst>
        </c:ser>
        <c:ser>
          <c:idx val="1"/>
          <c:order val="1"/>
          <c:tx>
            <c:strRef>
              <c:f>F4ab!$B$18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5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71-455A-B199-82E4676C1A71}"/>
                </c:ext>
              </c:extLst>
            </c:dLbl>
            <c:dLbl>
              <c:idx val="1"/>
              <c:layout>
                <c:manualLayout>
                  <c:x val="-4.4159918941996112E-2"/>
                  <c:y val="4.64238243155385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541392550449911E-2"/>
                      <c:h val="7.33258686700859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71-455A-B199-82E4676C1A71}"/>
                </c:ext>
              </c:extLst>
            </c:dLbl>
            <c:dLbl>
              <c:idx val="2"/>
              <c:layout>
                <c:manualLayout>
                  <c:x val="-4.1666666666666664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71-455A-B199-82E4676C1A71}"/>
                </c:ext>
              </c:extLst>
            </c:dLbl>
            <c:dLbl>
              <c:idx val="3"/>
              <c:layout>
                <c:manualLayout>
                  <c:x val="-3.61111111111112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71-455A-B199-82E4676C1A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F4ab!$C$15:$F$16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F4ab!$C$18:$F$18</c:f>
              <c:numCache>
                <c:formatCode>0</c:formatCode>
                <c:ptCount val="4"/>
                <c:pt idx="0">
                  <c:v>68.069999999999993</c:v>
                </c:pt>
                <c:pt idx="1">
                  <c:v>57.6</c:v>
                </c:pt>
                <c:pt idx="2">
                  <c:v>67.67</c:v>
                </c:pt>
                <c:pt idx="3">
                  <c:v>76.581729426122251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1-455A-B199-82E4676C1A71}"/>
            </c:ext>
          </c:extLst>
        </c:ser>
        <c:ser>
          <c:idx val="2"/>
          <c:order val="2"/>
          <c:tx>
            <c:strRef>
              <c:f>F4ab!$B$19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05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71-455A-B199-82E4676C1A71}"/>
                </c:ext>
              </c:extLst>
            </c:dLbl>
            <c:dLbl>
              <c:idx val="1"/>
              <c:layout>
                <c:manualLayout>
                  <c:x val="-0.05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71-455A-B199-82E4676C1A71}"/>
                </c:ext>
              </c:extLst>
            </c:dLbl>
            <c:dLbl>
              <c:idx val="2"/>
              <c:layout>
                <c:manualLayout>
                  <c:x val="-1.4773775114448287E-2"/>
                  <c:y val="2.77779383081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371-455A-B199-82E4676C1A71}"/>
                </c:ext>
              </c:extLst>
            </c:dLbl>
            <c:dLbl>
              <c:idx val="3"/>
              <c:layout>
                <c:manualLayout>
                  <c:x val="-3.0555555555555555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371-455A-B199-82E4676C1A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F4ab!$C$15:$F$16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F4ab!$C$19:$F$19</c:f>
              <c:numCache>
                <c:formatCode>0</c:formatCode>
                <c:ptCount val="4"/>
                <c:pt idx="0">
                  <c:v>61.97</c:v>
                </c:pt>
                <c:pt idx="1">
                  <c:v>63.26</c:v>
                </c:pt>
                <c:pt idx="2">
                  <c:v>64.489999999999995</c:v>
                </c:pt>
                <c:pt idx="3">
                  <c:v>73.994911044082784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71-455A-B199-82E4676C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839263"/>
        <c:axId val="20508421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F4ab!$B$20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F4ab!$C$15:$F$16</c15:sqref>
                        </c15:formulaRef>
                      </c:ext>
                    </c:extLst>
                    <c:strCach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F4ab!$C$20:$F$20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371-455A-B199-82E4676C1A71}"/>
                  </c:ext>
                </c:extLst>
              </c15:ser>
            </c15:filteredLineSeries>
          </c:ext>
        </c:extLst>
      </c:lineChart>
      <c:catAx>
        <c:axId val="205083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842175"/>
        <c:crosses val="autoZero"/>
        <c:auto val="1"/>
        <c:lblAlgn val="ctr"/>
        <c:lblOffset val="100"/>
        <c:noMultiLvlLbl val="0"/>
      </c:catAx>
      <c:valAx>
        <c:axId val="2050842175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casos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83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F4cd!$B$5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F4cd!$C$3:$F$4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F4cd!$C$5:$F$5</c:f>
              <c:numCache>
                <c:formatCode>0</c:formatCode>
                <c:ptCount val="4"/>
                <c:pt idx="0">
                  <c:v>47.95</c:v>
                </c:pt>
                <c:pt idx="1">
                  <c:v>48.26</c:v>
                </c:pt>
                <c:pt idx="2">
                  <c:v>48.88</c:v>
                </c:pt>
                <c:pt idx="3">
                  <c:v>47.74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235-B94F-7C40BDFF327F}"/>
            </c:ext>
          </c:extLst>
        </c:ser>
        <c:ser>
          <c:idx val="1"/>
          <c:order val="1"/>
          <c:tx>
            <c:strRef>
              <c:f>F4cd!$B$6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900481407780736E-2"/>
                  <c:y val="-6.0836501901140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3E-4235-B94F-7C40BDFF327F}"/>
                </c:ext>
              </c:extLst>
            </c:dLbl>
            <c:dLbl>
              <c:idx val="1"/>
              <c:layout>
                <c:manualLayout>
                  <c:x val="-6.2850722111671198E-2"/>
                  <c:y val="-4.5627376425855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3E-4235-B94F-7C40BDFF327F}"/>
                </c:ext>
              </c:extLst>
            </c:dLbl>
            <c:dLbl>
              <c:idx val="2"/>
              <c:layout>
                <c:manualLayout>
                  <c:x val="-1.8912527539107972E-2"/>
                  <c:y val="-3.1454783748361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9-4656-B4D9-685C49429D9E}"/>
                </c:ext>
              </c:extLst>
            </c:dLbl>
            <c:dLbl>
              <c:idx val="3"/>
              <c:layout>
                <c:manualLayout>
                  <c:x val="-4.4893372936908073E-2"/>
                  <c:y val="-4.5627376425855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3E-4235-B94F-7C40BDFF3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F4cd!$C$3:$F$4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F4cd!$C$6:$F$6</c:f>
              <c:numCache>
                <c:formatCode>0</c:formatCode>
                <c:ptCount val="4"/>
                <c:pt idx="0">
                  <c:v>47.82</c:v>
                </c:pt>
                <c:pt idx="1">
                  <c:v>49.85</c:v>
                </c:pt>
                <c:pt idx="2">
                  <c:v>50.89</c:v>
                </c:pt>
                <c:pt idx="3">
                  <c:v>48.876470936077112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E-4235-B94F-7C40BDFF327F}"/>
            </c:ext>
          </c:extLst>
        </c:ser>
        <c:ser>
          <c:idx val="2"/>
          <c:order val="2"/>
          <c:tx>
            <c:strRef>
              <c:f>F4cd!$B$7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489740432473552E-2"/>
                  <c:y val="6.5042466022022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3E-4235-B94F-7C40BDFF327F}"/>
                </c:ext>
              </c:extLst>
            </c:dLbl>
            <c:dLbl>
              <c:idx val="1"/>
              <c:layout>
                <c:manualLayout>
                  <c:x val="-5.2625756607471187E-2"/>
                  <c:y val="6.36305094890660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658218078248934E-2"/>
                      <c:h val="9.95283846399933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E83E-4235-B94F-7C40BDFF327F}"/>
                </c:ext>
              </c:extLst>
            </c:dLbl>
            <c:dLbl>
              <c:idx val="2"/>
              <c:layout>
                <c:manualLayout>
                  <c:x val="-4.007190164294349E-2"/>
                  <c:y val="5.78695782293267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465376672024849E-2"/>
                      <c:h val="8.90434567238728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83E-4235-B94F-7C40BDFF327F}"/>
                </c:ext>
              </c:extLst>
            </c:dLbl>
            <c:dLbl>
              <c:idx val="3"/>
              <c:layout>
                <c:manualLayout>
                  <c:x val="-3.5914698349526368E-2"/>
                  <c:y val="4.5627376425855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3E-4235-B94F-7C40BDFF3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F4cd!$C$3:$F$4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F4cd!$C$7:$F$7</c:f>
              <c:numCache>
                <c:formatCode>0</c:formatCode>
                <c:ptCount val="4"/>
                <c:pt idx="0">
                  <c:v>48.22</c:v>
                </c:pt>
                <c:pt idx="1">
                  <c:v>45.61</c:v>
                </c:pt>
                <c:pt idx="2">
                  <c:v>45.25</c:v>
                </c:pt>
                <c:pt idx="3">
                  <c:v>45.859672910078075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3E-4235-B94F-7C40BDFF3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65407"/>
        <c:axId val="1049173311"/>
      </c:lineChart>
      <c:catAx>
        <c:axId val="10491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173311"/>
        <c:crosses val="autoZero"/>
        <c:auto val="1"/>
        <c:lblAlgn val="ctr"/>
        <c:lblOffset val="100"/>
        <c:noMultiLvlLbl val="0"/>
      </c:catAx>
      <c:valAx>
        <c:axId val="1049173311"/>
        <c:scaling>
          <c:orientation val="minMax"/>
          <c:max val="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1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F4cd!$B$12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F4cd!$C$10:$F$11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F4cd!$C$12:$F$12</c:f>
              <c:numCache>
                <c:formatCode>0</c:formatCode>
                <c:ptCount val="4"/>
                <c:pt idx="0">
                  <c:v>29.41</c:v>
                </c:pt>
                <c:pt idx="1">
                  <c:v>27.36</c:v>
                </c:pt>
                <c:pt idx="2">
                  <c:v>27.05</c:v>
                </c:pt>
                <c:pt idx="3">
                  <c:v>27.98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3-4BBA-A8C2-00D8C3072B8D}"/>
            </c:ext>
          </c:extLst>
        </c:ser>
        <c:ser>
          <c:idx val="1"/>
          <c:order val="1"/>
          <c:tx>
            <c:strRef>
              <c:f>F4cd!$B$13</c:f>
              <c:strCache>
                <c:ptCount val="1"/>
                <c:pt idx="0">
                  <c:v>Contributivo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593082852075264E-2"/>
                  <c:y val="3.9360393603935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53-4BBA-A8C2-00D8C3072B8D}"/>
                </c:ext>
              </c:extLst>
            </c:dLbl>
            <c:dLbl>
              <c:idx val="1"/>
              <c:layout>
                <c:manualLayout>
                  <c:x val="-4.4593082852075264E-2"/>
                  <c:y val="4.4280442804428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53-4BBA-A8C2-00D8C3072B8D}"/>
                </c:ext>
              </c:extLst>
            </c:dLbl>
            <c:dLbl>
              <c:idx val="2"/>
              <c:layout>
                <c:manualLayout>
                  <c:x val="-2.9728721901383509E-2"/>
                  <c:y val="6.3960639606395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53-4BBA-A8C2-00D8C3072B8D}"/>
                </c:ext>
              </c:extLst>
            </c:dLbl>
            <c:dLbl>
              <c:idx val="3"/>
              <c:layout>
                <c:manualLayout>
                  <c:x val="-4.7565955042213615E-2"/>
                  <c:y val="4.4280442804428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53-4BBA-A8C2-00D8C3072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F4cd!$C$10:$F$11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F4cd!$C$13:$F$13</c:f>
              <c:numCache>
                <c:formatCode>0</c:formatCode>
                <c:ptCount val="4"/>
                <c:pt idx="0">
                  <c:v>25.25</c:v>
                </c:pt>
                <c:pt idx="1">
                  <c:v>23.98</c:v>
                </c:pt>
                <c:pt idx="2">
                  <c:v>25.32</c:v>
                </c:pt>
                <c:pt idx="3">
                  <c:v>27.371995093721946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3-4BBA-A8C2-00D8C3072B8D}"/>
            </c:ext>
          </c:extLst>
        </c:ser>
        <c:ser>
          <c:idx val="2"/>
          <c:order val="2"/>
          <c:tx>
            <c:strRef>
              <c:f>F4cd!$B$14</c:f>
              <c:strCache>
                <c:ptCount val="1"/>
                <c:pt idx="0">
                  <c:v>Subsidiado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3709292743769317E-3"/>
                  <c:y val="-2.54777070063694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B9-4324-B2D7-181B78AC26C1}"/>
                </c:ext>
              </c:extLst>
            </c:dLbl>
            <c:dLbl>
              <c:idx val="1"/>
              <c:layout>
                <c:manualLayout>
                  <c:x val="-2.5700425212664531E-2"/>
                  <c:y val="-4.00621896785194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031548500231424E-2"/>
                      <c:h val="8.14524299112292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553-4BBA-A8C2-00D8C3072B8D}"/>
                </c:ext>
              </c:extLst>
            </c:dLbl>
            <c:dLbl>
              <c:idx val="2"/>
              <c:layout>
                <c:manualLayout>
                  <c:x val="-4.4593082852075264E-2"/>
                  <c:y val="-3.4440344403444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53-4BBA-A8C2-00D8C3072B8D}"/>
                </c:ext>
              </c:extLst>
            </c:dLbl>
            <c:dLbl>
              <c:idx val="3"/>
              <c:layout>
                <c:manualLayout>
                  <c:x val="-5.6098404728278553E-2"/>
                  <c:y val="-3.39138372034706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717013137419864E-2"/>
                      <c:h val="0.10183459551632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B553-4BBA-A8C2-00D8C3072B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F4cd!$C$10:$F$11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F4cd!$C$14:$F$14</c:f>
              <c:numCache>
                <c:formatCode>0</c:formatCode>
                <c:ptCount val="4"/>
                <c:pt idx="0">
                  <c:v>36.369999999999997</c:v>
                </c:pt>
                <c:pt idx="1">
                  <c:v>32.9</c:v>
                </c:pt>
                <c:pt idx="2">
                  <c:v>30.24</c:v>
                </c:pt>
                <c:pt idx="3">
                  <c:v>29.112181652162082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53-4BBA-A8C2-00D8C307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175807"/>
        <c:axId val="1049163327"/>
      </c:lineChart>
      <c:catAx>
        <c:axId val="104917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163327"/>
        <c:crosses val="autoZero"/>
        <c:auto val="1"/>
        <c:lblAlgn val="ctr"/>
        <c:lblOffset val="100"/>
        <c:noMultiLvlLbl val="0"/>
      </c:catAx>
      <c:valAx>
        <c:axId val="104916332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casos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17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'T11'!$A$4</c:f>
              <c:strCache>
                <c:ptCount val="1"/>
                <c:pt idx="0">
                  <c:v>Fallecidos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'T11'!$B$3:$C$3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'T11'!$B$4:$C$4</c:f>
              <c:numCache>
                <c:formatCode>#,##0</c:formatCode>
                <c:ptCount val="2"/>
                <c:pt idx="0">
                  <c:v>1617</c:v>
                </c:pt>
                <c:pt idx="1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8-421F-8759-2292138F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2371872"/>
        <c:axId val="382362080"/>
      </c:barChart>
      <c:catAx>
        <c:axId val="38237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362080"/>
        <c:crosses val="autoZero"/>
        <c:auto val="1"/>
        <c:lblAlgn val="ctr"/>
        <c:lblOffset val="100"/>
        <c:noMultiLvlLbl val="0"/>
      </c:catAx>
      <c:valAx>
        <c:axId val="3823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fallecidos</a:t>
                </a:r>
              </a:p>
            </c:rich>
          </c:tx>
          <c:layout>
            <c:manualLayout>
              <c:xMode val="edge"/>
              <c:yMode val="edge"/>
              <c:x val="9.6303653877539558E-3"/>
              <c:y val="0.19414708147657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23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'T11'!$B$11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'T11'!$A$12:$A$17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'T11'!$B$12:$B$17</c:f>
              <c:numCache>
                <c:formatCode>#,##0</c:formatCode>
                <c:ptCount val="6"/>
                <c:pt idx="0">
                  <c:v>228</c:v>
                </c:pt>
                <c:pt idx="1">
                  <c:v>415</c:v>
                </c:pt>
                <c:pt idx="2">
                  <c:v>411</c:v>
                </c:pt>
                <c:pt idx="3">
                  <c:v>204</c:v>
                </c:pt>
                <c:pt idx="4">
                  <c:v>326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9-4746-BDB5-4B45A080105B}"/>
            </c:ext>
          </c:extLst>
        </c:ser>
        <c:ser>
          <c:idx val="1"/>
          <c:order val="1"/>
          <c:tx>
            <c:strRef>
              <c:f>'T11'!$C$11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'T11'!$A$12:$A$17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'T11'!$C$12:$C$17</c:f>
              <c:numCache>
                <c:formatCode>#,##0</c:formatCode>
                <c:ptCount val="6"/>
                <c:pt idx="0">
                  <c:v>276</c:v>
                </c:pt>
                <c:pt idx="1">
                  <c:v>525</c:v>
                </c:pt>
                <c:pt idx="2">
                  <c:v>530</c:v>
                </c:pt>
                <c:pt idx="3">
                  <c:v>281</c:v>
                </c:pt>
                <c:pt idx="4">
                  <c:v>364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9-4746-BDB5-4B45A080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44288"/>
        <c:axId val="397945952"/>
      </c:barChart>
      <c:lineChart>
        <c:grouping val="standard"/>
        <c:varyColors val="0"/>
        <c:ser>
          <c:idx val="2"/>
          <c:order val="2"/>
          <c:tx>
            <c:strRef>
              <c:f>'T11'!$D$11</c:f>
              <c:strCache>
                <c:ptCount val="1"/>
                <c:pt idx="0">
                  <c:v>Diferencia porcentual 2019-2020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'T11'!$D$12:$D$17</c:f>
              <c:numCache>
                <c:formatCode>0.00</c:formatCode>
                <c:ptCount val="6"/>
                <c:pt idx="0">
                  <c:v>21.052631578947366</c:v>
                </c:pt>
                <c:pt idx="1">
                  <c:v>26.506024096385545</c:v>
                </c:pt>
                <c:pt idx="2">
                  <c:v>28.953771289537713</c:v>
                </c:pt>
                <c:pt idx="3">
                  <c:v>37.745098039215684</c:v>
                </c:pt>
                <c:pt idx="4">
                  <c:v>11.656441717791409</c:v>
                </c:pt>
                <c:pt idx="5">
                  <c:v>3.0303030303030303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9-4746-BDB5-4B45A080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671"/>
        <c:axId val="524224351"/>
      </c:lineChart>
      <c:catAx>
        <c:axId val="3979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945952"/>
        <c:crosses val="autoZero"/>
        <c:auto val="1"/>
        <c:lblAlgn val="ctr"/>
        <c:lblOffset val="100"/>
        <c:noMultiLvlLbl val="0"/>
      </c:catAx>
      <c:valAx>
        <c:axId val="3979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fallecidos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7944288"/>
        <c:crosses val="autoZero"/>
        <c:crossBetween val="between"/>
      </c:valAx>
      <c:valAx>
        <c:axId val="52422435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8671"/>
        <c:crosses val="max"/>
        <c:crossBetween val="between"/>
      </c:valAx>
      <c:catAx>
        <c:axId val="1048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524224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lineChart>
        <c:grouping val="standard"/>
        <c:varyColors val="0"/>
        <c:ser>
          <c:idx val="2"/>
          <c:order val="0"/>
          <c:tx>
            <c:strRef>
              <c:f>'F7'!$A$5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'F7'!$B$3:$M$3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'F7'!$B$5:$M$5</c:f>
              <c:numCache>
                <c:formatCode>#,##0</c:formatCode>
                <c:ptCount val="12"/>
                <c:pt idx="0">
                  <c:v>1</c:v>
                </c:pt>
                <c:pt idx="1">
                  <c:v>175</c:v>
                </c:pt>
                <c:pt idx="2">
                  <c:v>124</c:v>
                </c:pt>
                <c:pt idx="3">
                  <c:v>52</c:v>
                </c:pt>
                <c:pt idx="4">
                  <c:v>50</c:v>
                </c:pt>
                <c:pt idx="5">
                  <c:v>51</c:v>
                </c:pt>
                <c:pt idx="6">
                  <c:v>53</c:v>
                </c:pt>
                <c:pt idx="7">
                  <c:v>37</c:v>
                </c:pt>
                <c:pt idx="8">
                  <c:v>49</c:v>
                </c:pt>
                <c:pt idx="9">
                  <c:v>32</c:v>
                </c:pt>
                <c:pt idx="10">
                  <c:v>18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E-4764-8258-9CCDDA72DF81}"/>
            </c:ext>
          </c:extLst>
        </c:ser>
        <c:ser>
          <c:idx val="0"/>
          <c:order val="1"/>
          <c:tx>
            <c:strRef>
              <c:f>'F7'!$A$6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'F7'!$B$3:$M$3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'F7'!$B$6:$M$6</c:f>
              <c:numCache>
                <c:formatCode>#,##0</c:formatCode>
                <c:ptCount val="12"/>
                <c:pt idx="0">
                  <c:v>2</c:v>
                </c:pt>
                <c:pt idx="1">
                  <c:v>153</c:v>
                </c:pt>
                <c:pt idx="2">
                  <c:v>133</c:v>
                </c:pt>
                <c:pt idx="3">
                  <c:v>101</c:v>
                </c:pt>
                <c:pt idx="4">
                  <c:v>106</c:v>
                </c:pt>
                <c:pt idx="5">
                  <c:v>85</c:v>
                </c:pt>
                <c:pt idx="6">
                  <c:v>72</c:v>
                </c:pt>
                <c:pt idx="7">
                  <c:v>74</c:v>
                </c:pt>
                <c:pt idx="8">
                  <c:v>47</c:v>
                </c:pt>
                <c:pt idx="9">
                  <c:v>29</c:v>
                </c:pt>
                <c:pt idx="10">
                  <c:v>28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E-4764-8258-9CCDDA72D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04560"/>
        <c:axId val="384808368"/>
      </c:lineChart>
      <c:catAx>
        <c:axId val="38480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808368"/>
        <c:crosses val="autoZero"/>
        <c:auto val="1"/>
        <c:lblAlgn val="ctr"/>
        <c:lblOffset val="100"/>
        <c:noMultiLvlLbl val="0"/>
      </c:catAx>
      <c:valAx>
        <c:axId val="3848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prevalentes</a:t>
                </a:r>
                <a:r>
                  <a:rPr lang="es-CO" baseline="0"/>
                  <a:t> con cambio de la TAR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4.6381186685302438E-2"/>
              <c:y val="0.12945525677214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48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F8a!$C$28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F8a!$B$29:$B$40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F8a!$C$29:$C$40</c:f>
              <c:numCache>
                <c:formatCode>#,##0</c:formatCode>
                <c:ptCount val="12"/>
                <c:pt idx="0">
                  <c:v>17716</c:v>
                </c:pt>
                <c:pt idx="1">
                  <c:v>1768</c:v>
                </c:pt>
                <c:pt idx="2">
                  <c:v>1327</c:v>
                </c:pt>
                <c:pt idx="3">
                  <c:v>697</c:v>
                </c:pt>
                <c:pt idx="4">
                  <c:v>1486</c:v>
                </c:pt>
                <c:pt idx="5">
                  <c:v>2726</c:v>
                </c:pt>
                <c:pt idx="6">
                  <c:v>4880</c:v>
                </c:pt>
                <c:pt idx="7">
                  <c:v>12710</c:v>
                </c:pt>
                <c:pt idx="8">
                  <c:v>16900</c:v>
                </c:pt>
                <c:pt idx="9">
                  <c:v>20780</c:v>
                </c:pt>
                <c:pt idx="10">
                  <c:v>18877</c:v>
                </c:pt>
                <c:pt idx="11">
                  <c:v>19340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8-471F-A042-058BFAFE0D18}"/>
            </c:ext>
          </c:extLst>
        </c:ser>
        <c:ser>
          <c:idx val="2"/>
          <c:order val="1"/>
          <c:tx>
            <c:strRef>
              <c:f>F8a!$D$28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F8a!$B$29:$B$40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F8a!$D$29:$D$40</c:f>
              <c:numCache>
                <c:formatCode>#,##0</c:formatCode>
                <c:ptCount val="12"/>
                <c:pt idx="0">
                  <c:v>13274</c:v>
                </c:pt>
                <c:pt idx="1">
                  <c:v>956</c:v>
                </c:pt>
                <c:pt idx="2">
                  <c:v>1203</c:v>
                </c:pt>
                <c:pt idx="3">
                  <c:v>1559</c:v>
                </c:pt>
                <c:pt idx="4">
                  <c:v>2403</c:v>
                </c:pt>
                <c:pt idx="5">
                  <c:v>3039</c:v>
                </c:pt>
                <c:pt idx="6">
                  <c:v>5356</c:v>
                </c:pt>
                <c:pt idx="7">
                  <c:v>10957</c:v>
                </c:pt>
                <c:pt idx="8">
                  <c:v>12998</c:v>
                </c:pt>
                <c:pt idx="9">
                  <c:v>16202</c:v>
                </c:pt>
                <c:pt idx="10">
                  <c:v>18910</c:v>
                </c:pt>
                <c:pt idx="11">
                  <c:v>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8-471F-A042-058BFAFE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30448"/>
        <c:axId val="444123920"/>
      </c:lineChart>
      <c:catAx>
        <c:axId val="44413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123920"/>
        <c:crosses val="autoZero"/>
        <c:auto val="1"/>
        <c:lblAlgn val="ctr"/>
        <c:lblOffset val="100"/>
        <c:noMultiLvlLbl val="0"/>
      </c:catAx>
      <c:valAx>
        <c:axId val="444123920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</a:t>
                </a:r>
                <a:r>
                  <a:rPr lang="es-CO" baseline="0"/>
                  <a:t> prevalentes con realización de última carga viral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94251387423375E-2"/>
              <c:y val="0.1473589458280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130448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F8b!$C$29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F8b!$B$30:$B$41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F8b!$C$30:$C$41</c:f>
              <c:numCache>
                <c:formatCode>#,##0</c:formatCode>
                <c:ptCount val="12"/>
                <c:pt idx="0">
                  <c:v>15789</c:v>
                </c:pt>
                <c:pt idx="1">
                  <c:v>1813</c:v>
                </c:pt>
                <c:pt idx="2">
                  <c:v>1300</c:v>
                </c:pt>
                <c:pt idx="3">
                  <c:v>720</c:v>
                </c:pt>
                <c:pt idx="4">
                  <c:v>1423</c:v>
                </c:pt>
                <c:pt idx="5">
                  <c:v>2859</c:v>
                </c:pt>
                <c:pt idx="6">
                  <c:v>5158</c:v>
                </c:pt>
                <c:pt idx="7">
                  <c:v>13537</c:v>
                </c:pt>
                <c:pt idx="8">
                  <c:v>17601</c:v>
                </c:pt>
                <c:pt idx="9">
                  <c:v>21366</c:v>
                </c:pt>
                <c:pt idx="10">
                  <c:v>18796</c:v>
                </c:pt>
                <c:pt idx="11">
                  <c:v>18097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E-4794-A4C0-1EE2B0EBBA54}"/>
            </c:ext>
          </c:extLst>
        </c:ser>
        <c:ser>
          <c:idx val="2"/>
          <c:order val="1"/>
          <c:tx>
            <c:strRef>
              <c:f>F8b!$D$29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F8b!$B$30:$B$41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 </c:v>
                </c:pt>
                <c:pt idx="3">
                  <c:v>Abril 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F8b!$D$30:$D$41</c:f>
              <c:numCache>
                <c:formatCode>#,##0</c:formatCode>
                <c:ptCount val="12"/>
                <c:pt idx="0">
                  <c:v>12260</c:v>
                </c:pt>
                <c:pt idx="1">
                  <c:v>985</c:v>
                </c:pt>
                <c:pt idx="2">
                  <c:v>1293</c:v>
                </c:pt>
                <c:pt idx="3">
                  <c:v>1663</c:v>
                </c:pt>
                <c:pt idx="4">
                  <c:v>2654</c:v>
                </c:pt>
                <c:pt idx="5">
                  <c:v>3393</c:v>
                </c:pt>
                <c:pt idx="6">
                  <c:v>5903</c:v>
                </c:pt>
                <c:pt idx="7">
                  <c:v>12287</c:v>
                </c:pt>
                <c:pt idx="8">
                  <c:v>14218</c:v>
                </c:pt>
                <c:pt idx="9">
                  <c:v>16420</c:v>
                </c:pt>
                <c:pt idx="10">
                  <c:v>17868</c:v>
                </c:pt>
                <c:pt idx="11">
                  <c:v>17335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794-A4C0-1EE2B0EB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025840"/>
        <c:axId val="282018768"/>
      </c:lineChart>
      <c:catAx>
        <c:axId val="28202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2018768"/>
        <c:crosses val="autoZero"/>
        <c:auto val="1"/>
        <c:lblAlgn val="ctr"/>
        <c:lblOffset val="100"/>
        <c:noMultiLvlLbl val="0"/>
      </c:catAx>
      <c:valAx>
        <c:axId val="28201876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prevalentes con última realización del conteo</a:t>
                </a:r>
                <a:r>
                  <a:rPr lang="es-CO" baseline="0"/>
                  <a:t> de linfocitos T CD4+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1.1494251387423375E-2"/>
              <c:y val="4.88367528636729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202584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Cirugia!$B$4</c:f>
              <c:strCache>
                <c:ptCount val="1"/>
                <c:pt idx="0">
                  <c:v>Recibieron cirugía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Cirugia!$A$5:$A$9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Cirugia!$B$5:$B$9</c:f>
              <c:numCache>
                <c:formatCode>0.00</c:formatCode>
                <c:ptCount val="5"/>
                <c:pt idx="0">
                  <c:v>29</c:v>
                </c:pt>
                <c:pt idx="1">
                  <c:v>33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F35-9092-175AA656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9036848"/>
        <c:axId val="759021072"/>
      </c:barChart>
      <c:lineChart>
        <c:grouping val="standard"/>
        <c:varyColors val="0"/>
        <c:ser>
          <c:idx val="0"/>
          <c:order val="1"/>
          <c:tx>
            <c:strRef>
              <c:f>Cirugia!$C$4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F3-4F35-9092-175AA6563D11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F3-4F35-9092-175AA6563D11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3-4F35-9092-175AA6563D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Cirugia!$A$5:$A$9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Cirugia!$C$5:$C$9</c:f>
              <c:numCache>
                <c:formatCode>0.00</c:formatCode>
                <c:ptCount val="5"/>
                <c:pt idx="1">
                  <c:v>13.793103448275861</c:v>
                </c:pt>
                <c:pt idx="2">
                  <c:v>15.151515151515152</c:v>
                </c:pt>
                <c:pt idx="3">
                  <c:v>0</c:v>
                </c:pt>
                <c:pt idx="4">
                  <c:v>-2.6315789473684208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F3-4F35-9092-175AA6563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34672"/>
        <c:axId val="759027056"/>
      </c:lineChart>
      <c:catAx>
        <c:axId val="75903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1072"/>
        <c:crosses val="autoZero"/>
        <c:auto val="1"/>
        <c:lblAlgn val="ctr"/>
        <c:lblOffset val="100"/>
        <c:noMultiLvlLbl val="0"/>
      </c:catAx>
      <c:valAx>
        <c:axId val="759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Proporción</a:t>
                </a:r>
                <a:r>
                  <a:rPr lang="es-CO" baseline="0"/>
                  <a:t> de pacientes con cirugía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6848"/>
        <c:crosses val="autoZero"/>
        <c:crossBetween val="between"/>
      </c:valAx>
      <c:valAx>
        <c:axId val="759027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4672"/>
        <c:crosses val="max"/>
        <c:crossBetween val="between"/>
      </c:valAx>
      <c:catAx>
        <c:axId val="75903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2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'Tiempo diagnóstico'!$B$4</c:f>
              <c:strCache>
                <c:ptCount val="1"/>
                <c:pt idx="0">
                  <c:v>Tiempo diagnóstico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'Tiempo diagnóstico'!$A$5:$A$9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diagnóstico'!$B$5:$B$9</c:f>
              <c:numCache>
                <c:formatCode>#,##0</c:formatCode>
                <c:ptCount val="5"/>
                <c:pt idx="0">
                  <c:v>164.85000610351563</c:v>
                </c:pt>
                <c:pt idx="1">
                  <c:v>80.519996643066406</c:v>
                </c:pt>
                <c:pt idx="2">
                  <c:v>56.319999694824219</c:v>
                </c:pt>
                <c:pt idx="3">
                  <c:v>61.400001525878906</c:v>
                </c:pt>
                <c:pt idx="4">
                  <c:v>52.909999847412109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4-42A7-AA2B-AD0DFA4C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570096"/>
        <c:axId val="755564656"/>
      </c:barChart>
      <c:lineChart>
        <c:grouping val="standard"/>
        <c:varyColors val="0"/>
        <c:ser>
          <c:idx val="0"/>
          <c:order val="1"/>
          <c:tx>
            <c:strRef>
              <c:f>'Tiempo diagnóstico'!$C$4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04-42A7-AA2B-AD0DFA4CDB64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04-42A7-AA2B-AD0DFA4CDB64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04-42A7-AA2B-AD0DFA4CD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 diagnóstico'!$A$5:$A$9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diagnóstico'!$C$5:$C$9</c:f>
              <c:numCache>
                <c:formatCode>0.00</c:formatCode>
                <c:ptCount val="5"/>
                <c:pt idx="1">
                  <c:v>-51.155599841164204</c:v>
                </c:pt>
                <c:pt idx="2">
                  <c:v>-30.054642271679793</c:v>
                </c:pt>
                <c:pt idx="3">
                  <c:v>9.0198896636740162</c:v>
                </c:pt>
                <c:pt idx="4">
                  <c:v>-13.827363953547177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04-42A7-AA2B-AD0DFA4C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53232"/>
        <c:axId val="755554864"/>
      </c:lineChart>
      <c:catAx>
        <c:axId val="7555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64656"/>
        <c:crosses val="autoZero"/>
        <c:auto val="1"/>
        <c:lblAlgn val="ctr"/>
        <c:lblOffset val="100"/>
        <c:noMultiLvlLbl val="0"/>
      </c:catAx>
      <c:valAx>
        <c:axId val="7555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Timepo de diagnóstico</a:t>
                </a:r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70096"/>
        <c:crosses val="autoZero"/>
        <c:crossBetween val="between"/>
      </c:valAx>
      <c:valAx>
        <c:axId val="755554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53232"/>
        <c:crosses val="max"/>
        <c:crossBetween val="between"/>
      </c:valAx>
      <c:catAx>
        <c:axId val="75555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5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Cirugia!$B$29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Cirugia!$A$30:$A$35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Cirugia!$B$30:$B$35</c:f>
              <c:numCache>
                <c:formatCode>0.00</c:formatCode>
                <c:ptCount val="6"/>
                <c:pt idx="0">
                  <c:v>24</c:v>
                </c:pt>
                <c:pt idx="1">
                  <c:v>25</c:v>
                </c:pt>
                <c:pt idx="2">
                  <c:v>32</c:v>
                </c:pt>
                <c:pt idx="3">
                  <c:v>27</c:v>
                </c:pt>
                <c:pt idx="4">
                  <c:v>34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6-45D3-8A28-DB9DF00E5AE7}"/>
            </c:ext>
          </c:extLst>
        </c:ser>
        <c:ser>
          <c:idx val="0"/>
          <c:order val="1"/>
          <c:tx>
            <c:strRef>
              <c:f>Cirugia!$C$29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Cirugia!$A$30:$A$35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Cirugia!$C$30:$C$35</c:f>
              <c:numCache>
                <c:formatCode>0.00</c:formatCode>
                <c:ptCount val="6"/>
                <c:pt idx="0">
                  <c:v>36</c:v>
                </c:pt>
                <c:pt idx="1">
                  <c:v>26</c:v>
                </c:pt>
                <c:pt idx="2">
                  <c:v>33</c:v>
                </c:pt>
                <c:pt idx="3">
                  <c:v>28</c:v>
                </c:pt>
                <c:pt idx="4">
                  <c:v>37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6-45D3-8A28-DB9DF00E5AE7}"/>
            </c:ext>
          </c:extLst>
        </c:ser>
        <c:ser>
          <c:idx val="1"/>
          <c:order val="2"/>
          <c:tx>
            <c:strRef>
              <c:f>Cirugia!$D$29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Cirugia!$A$30:$A$35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Cirugia!$D$30:$D$35</c:f>
              <c:numCache>
                <c:formatCode>0.00</c:formatCode>
                <c:ptCount val="6"/>
                <c:pt idx="0">
                  <c:v>45</c:v>
                </c:pt>
                <c:pt idx="1">
                  <c:v>26</c:v>
                </c:pt>
                <c:pt idx="2">
                  <c:v>38</c:v>
                </c:pt>
                <c:pt idx="3">
                  <c:v>33</c:v>
                </c:pt>
                <c:pt idx="4">
                  <c:v>41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6-45D3-8A28-DB9DF00E5AE7}"/>
            </c:ext>
          </c:extLst>
        </c:ser>
        <c:ser>
          <c:idx val="2"/>
          <c:order val="3"/>
          <c:tx>
            <c:strRef>
              <c:f>Cirugia!$E$29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Cirugia!$A$30:$A$35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Cirugia!$E$30:$E$35</c:f>
              <c:numCache>
                <c:formatCode>0.00</c:formatCode>
                <c:ptCount val="6"/>
                <c:pt idx="0">
                  <c:v>44</c:v>
                </c:pt>
                <c:pt idx="1">
                  <c:v>30</c:v>
                </c:pt>
                <c:pt idx="2">
                  <c:v>39</c:v>
                </c:pt>
                <c:pt idx="3">
                  <c:v>34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6-45D3-8A28-DB9DF00E5AE7}"/>
            </c:ext>
          </c:extLst>
        </c:ser>
        <c:ser>
          <c:idx val="5"/>
          <c:order val="4"/>
          <c:tx>
            <c:strRef>
              <c:f>Cirugia!$F$29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Cirugia!$F$30:$F$35</c:f>
              <c:numCache>
                <c:formatCode>0.00</c:formatCode>
                <c:ptCount val="6"/>
                <c:pt idx="0">
                  <c:v>41</c:v>
                </c:pt>
                <c:pt idx="1">
                  <c:v>28</c:v>
                </c:pt>
                <c:pt idx="2">
                  <c:v>40</c:v>
                </c:pt>
                <c:pt idx="3">
                  <c:v>33</c:v>
                </c:pt>
                <c:pt idx="4">
                  <c:v>39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4172-B6F2-389069BC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028144"/>
        <c:axId val="759028688"/>
      </c:barChart>
      <c:lineChart>
        <c:grouping val="standard"/>
        <c:varyColors val="0"/>
        <c:ser>
          <c:idx val="3"/>
          <c:order val="5"/>
          <c:tx>
            <c:strRef>
              <c:f>Cirugia!$G$29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Cirugia!$A$30:$A$35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Cirugia!$G$30:$G$35</c:f>
              <c:numCache>
                <c:formatCode>0.00</c:formatCode>
                <c:ptCount val="6"/>
                <c:pt idx="0">
                  <c:v>-6.8181818181818175</c:v>
                </c:pt>
                <c:pt idx="1">
                  <c:v>-6.666666666666667</c:v>
                </c:pt>
                <c:pt idx="2">
                  <c:v>2.5641025641025639</c:v>
                </c:pt>
                <c:pt idx="3">
                  <c:v>-2.9411764705882351</c:v>
                </c:pt>
                <c:pt idx="4">
                  <c:v>-2.5</c:v>
                </c:pt>
                <c:pt idx="5">
                  <c:v>-3.3333333333333335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6-45D3-8A28-DB9DF00E5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029232"/>
        <c:axId val="759037936"/>
      </c:lineChart>
      <c:catAx>
        <c:axId val="75902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8688"/>
        <c:crosses val="autoZero"/>
        <c:auto val="1"/>
        <c:lblAlgn val="ctr"/>
        <c:lblOffset val="100"/>
        <c:noMultiLvlLbl val="0"/>
      </c:catAx>
      <c:valAx>
        <c:axId val="7590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Proporción de pacientes con cirugía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8144"/>
        <c:crosses val="autoZero"/>
        <c:crossBetween val="between"/>
      </c:valAx>
      <c:valAx>
        <c:axId val="75903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29232"/>
        <c:crosses val="max"/>
        <c:crossBetween val="between"/>
      </c:valAx>
      <c:catAx>
        <c:axId val="75902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903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Cirugia!$B$49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Cirugia!$A$50:$A$51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Cirugia!$B$50:$B$51</c:f>
              <c:numCache>
                <c:formatCode>0.00</c:formatCode>
                <c:ptCount val="2"/>
                <c:pt idx="0">
                  <c:v>29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2-4B90-8EE0-41F2F5D2AEAC}"/>
            </c:ext>
          </c:extLst>
        </c:ser>
        <c:ser>
          <c:idx val="0"/>
          <c:order val="1"/>
          <c:tx>
            <c:strRef>
              <c:f>Cirugia!$C$49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Cirugia!$A$50:$A$51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Cirugia!$C$50:$C$51</c:f>
              <c:numCache>
                <c:formatCode>0.00</c:formatCode>
                <c:ptCount val="2"/>
                <c:pt idx="0">
                  <c:v>36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2-4B90-8EE0-41F2F5D2AEAC}"/>
            </c:ext>
          </c:extLst>
        </c:ser>
        <c:ser>
          <c:idx val="1"/>
          <c:order val="2"/>
          <c:tx>
            <c:strRef>
              <c:f>Cirugia!$D$49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Cirugia!$A$50:$A$51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Cirugia!$D$50:$D$51</c:f>
              <c:numCache>
                <c:formatCode>0.00</c:formatCode>
                <c:ptCount val="2"/>
                <c:pt idx="0">
                  <c:v>43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2-4B90-8EE0-41F2F5D2AEAC}"/>
            </c:ext>
          </c:extLst>
        </c:ser>
        <c:ser>
          <c:idx val="2"/>
          <c:order val="3"/>
          <c:tx>
            <c:strRef>
              <c:f>Cirugia!$E$49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Cirugia!$A$50:$A$51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Cirugia!$E$50:$E$51</c:f>
              <c:numCache>
                <c:formatCode>0.00</c:formatCode>
                <c:ptCount val="2"/>
                <c:pt idx="0">
                  <c:v>42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2-4B90-8EE0-41F2F5D2AEAC}"/>
            </c:ext>
          </c:extLst>
        </c:ser>
        <c:ser>
          <c:idx val="3"/>
          <c:order val="4"/>
          <c:tx>
            <c:strRef>
              <c:f>Cirugia!$F$49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Cirugia!$F$50:$F$51</c:f>
              <c:numCache>
                <c:formatCode>0.00</c:formatCode>
                <c:ptCount val="2"/>
                <c:pt idx="0">
                  <c:v>42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7-48C9-A741-D58E035DC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9034128"/>
        <c:axId val="759037392"/>
      </c:barChart>
      <c:catAx>
        <c:axId val="75903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7392"/>
        <c:crosses val="autoZero"/>
        <c:auto val="1"/>
        <c:lblAlgn val="ctr"/>
        <c:lblOffset val="100"/>
        <c:noMultiLvlLbl val="0"/>
      </c:catAx>
      <c:valAx>
        <c:axId val="759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Proporción de pacientes con cirugía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90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'Tiempo diagnóstico'!$E$29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diagnóstico'!$A$30:$A$35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diagnóstico'!$E$30:$E$35</c:f>
              <c:numCache>
                <c:formatCode>#,##0</c:formatCode>
                <c:ptCount val="6"/>
                <c:pt idx="0">
                  <c:v>61.650001525878906</c:v>
                </c:pt>
                <c:pt idx="1">
                  <c:v>62.799999237060547</c:v>
                </c:pt>
                <c:pt idx="2">
                  <c:v>47.869998931884766</c:v>
                </c:pt>
                <c:pt idx="3">
                  <c:v>77.760002136230469</c:v>
                </c:pt>
                <c:pt idx="4">
                  <c:v>68.069999694824219</c:v>
                </c:pt>
                <c:pt idx="5">
                  <c:v>79.819999694824219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5-421D-9EAC-77A5EB3D0195}"/>
            </c:ext>
          </c:extLst>
        </c:ser>
        <c:ser>
          <c:idx val="1"/>
          <c:order val="1"/>
          <c:tx>
            <c:strRef>
              <c:f>'Tiempo diagnóstico'!$D$29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diagnóstico'!$A$30:$A$35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diagnóstico'!$D$30:$D$35</c:f>
              <c:numCache>
                <c:formatCode>#,##0</c:formatCode>
                <c:ptCount val="6"/>
                <c:pt idx="0">
                  <c:v>57.900001525878906</c:v>
                </c:pt>
                <c:pt idx="1">
                  <c:v>54.240001678466797</c:v>
                </c:pt>
                <c:pt idx="2">
                  <c:v>52.569999694824219</c:v>
                </c:pt>
                <c:pt idx="3">
                  <c:v>57.040000915527344</c:v>
                </c:pt>
                <c:pt idx="4">
                  <c:v>63.75</c:v>
                </c:pt>
                <c:pt idx="5">
                  <c:v>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5-421D-9EAC-77A5EB3D0195}"/>
            </c:ext>
          </c:extLst>
        </c:ser>
        <c:ser>
          <c:idx val="0"/>
          <c:order val="2"/>
          <c:tx>
            <c:strRef>
              <c:f>'Tiempo diagnóstico'!$C$29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diagnóstico'!$A$30:$A$35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diagnóstico'!$C$30:$C$35</c:f>
              <c:numCache>
                <c:formatCode>#,##0</c:formatCode>
                <c:ptCount val="6"/>
                <c:pt idx="0">
                  <c:v>55.950000762939453</c:v>
                </c:pt>
                <c:pt idx="1">
                  <c:v>69.400001525878906</c:v>
                </c:pt>
                <c:pt idx="2">
                  <c:v>90.709999084472656</c:v>
                </c:pt>
                <c:pt idx="3">
                  <c:v>127.95999908447266</c:v>
                </c:pt>
                <c:pt idx="4">
                  <c:v>64.089996337890625</c:v>
                </c:pt>
                <c:pt idx="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5-421D-9EAC-77A5EB3D0195}"/>
            </c:ext>
          </c:extLst>
        </c:ser>
        <c:ser>
          <c:idx val="4"/>
          <c:order val="3"/>
          <c:tx>
            <c:strRef>
              <c:f>'Tiempo diagnóstico'!$B$29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diagnóstico'!$A$30:$A$35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diagnóstico'!$B$30:$B$35</c:f>
              <c:numCache>
                <c:formatCode>#,##0</c:formatCode>
                <c:ptCount val="6"/>
                <c:pt idx="0">
                  <c:v>64.709999084472656</c:v>
                </c:pt>
                <c:pt idx="1">
                  <c:v>104.01999664306641</c:v>
                </c:pt>
                <c:pt idx="2">
                  <c:v>180.80000305175781</c:v>
                </c:pt>
                <c:pt idx="3">
                  <c:v>178.22999572753906</c:v>
                </c:pt>
                <c:pt idx="4">
                  <c:v>286.67999267578125</c:v>
                </c:pt>
                <c:pt idx="5">
                  <c:v>27.389999389648438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95-421D-9EAC-77A5EB3D0195}"/>
            </c:ext>
          </c:extLst>
        </c:ser>
        <c:ser>
          <c:idx val="5"/>
          <c:order val="4"/>
          <c:tx>
            <c:strRef>
              <c:f>'Tiempo diagnóstico'!$F$29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'Tiempo diagnóstico'!$F$30:$F$35</c:f>
              <c:numCache>
                <c:formatCode>#,##0</c:formatCode>
                <c:ptCount val="6"/>
                <c:pt idx="0">
                  <c:v>57.5</c:v>
                </c:pt>
                <c:pt idx="1">
                  <c:v>57.020000457763672</c:v>
                </c:pt>
                <c:pt idx="2">
                  <c:v>41.880001068115234</c:v>
                </c:pt>
                <c:pt idx="3">
                  <c:v>60.869998931884766</c:v>
                </c:pt>
                <c:pt idx="4">
                  <c:v>57.779998779296875</c:v>
                </c:pt>
                <c:pt idx="5">
                  <c:v>62.799999237060547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D-4B15-94E5-BF9B45397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557040"/>
        <c:axId val="755561936"/>
      </c:barChart>
      <c:lineChart>
        <c:grouping val="standard"/>
        <c:varyColors val="0"/>
        <c:ser>
          <c:idx val="3"/>
          <c:order val="5"/>
          <c:tx>
            <c:strRef>
              <c:f>'Tiempo diagnóstico'!$G$29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'Tiempo diagnóstico'!$A$30:$A$35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diagnóstico'!$G$30:$G$35</c:f>
              <c:numCache>
                <c:formatCode>0.00</c:formatCode>
                <c:ptCount val="6"/>
                <c:pt idx="0">
                  <c:v>-6.7315513757722361</c:v>
                </c:pt>
                <c:pt idx="1">
                  <c:v>-9.2038198240707754</c:v>
                </c:pt>
                <c:pt idx="2">
                  <c:v>-12.513052010493725</c:v>
                </c:pt>
                <c:pt idx="3">
                  <c:v>-21.720682536447871</c:v>
                </c:pt>
                <c:pt idx="4">
                  <c:v>-15.116792950874297</c:v>
                </c:pt>
                <c:pt idx="5">
                  <c:v>-21.322977352588619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5-421D-9EAC-77A5EB3D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553776"/>
        <c:axId val="755561392"/>
      </c:lineChart>
      <c:catAx>
        <c:axId val="75555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61936"/>
        <c:crosses val="autoZero"/>
        <c:auto val="1"/>
        <c:lblAlgn val="ctr"/>
        <c:lblOffset val="100"/>
        <c:noMultiLvlLbl val="0"/>
      </c:catAx>
      <c:valAx>
        <c:axId val="755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diagnóstico</a:t>
                </a:r>
                <a:r>
                  <a:rPr lang="es-CO" baseline="0"/>
                  <a:t> 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57040"/>
        <c:crosses val="autoZero"/>
        <c:crossBetween val="between"/>
      </c:valAx>
      <c:valAx>
        <c:axId val="755561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53776"/>
        <c:crosses val="max"/>
        <c:crossBetween val="between"/>
      </c:valAx>
      <c:catAx>
        <c:axId val="75555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556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'Tiempo diagnóstico'!$B$49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diagnóstico'!$A$50:$A$51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diagnóstico'!$B$50:$B$51</c:f>
              <c:numCache>
                <c:formatCode>General</c:formatCode>
                <c:ptCount val="2"/>
                <c:pt idx="0">
                  <c:v>223.10000610351563</c:v>
                </c:pt>
                <c:pt idx="1">
                  <c:v>66.069999694824219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6-4799-A63E-CE86BAE3DFFA}"/>
            </c:ext>
          </c:extLst>
        </c:ser>
        <c:ser>
          <c:idx val="0"/>
          <c:order val="1"/>
          <c:tx>
            <c:strRef>
              <c:f>'Tiempo diagnóstico'!$C$49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diagnóstico'!$A$50:$A$51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diagnóstico'!$C$50:$C$51</c:f>
              <c:numCache>
                <c:formatCode>#,##0</c:formatCode>
                <c:ptCount val="2"/>
                <c:pt idx="0">
                  <c:v>71.029998779296875</c:v>
                </c:pt>
                <c:pt idx="1">
                  <c:v>99.230003356933594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6-4799-A63E-CE86BAE3DFFA}"/>
            </c:ext>
          </c:extLst>
        </c:ser>
        <c:ser>
          <c:idx val="2"/>
          <c:order val="2"/>
          <c:tx>
            <c:strRef>
              <c:f>'Tiempo diagnóstico'!$E$49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diagnóstico'!$A$50:$A$51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diagnóstico'!$E$50:$E$51</c:f>
              <c:numCache>
                <c:formatCode>#,##0</c:formatCode>
                <c:ptCount val="2"/>
                <c:pt idx="0">
                  <c:v>56.259998321533203</c:v>
                </c:pt>
                <c:pt idx="1">
                  <c:v>71.550003051757813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6-4799-A63E-CE86BAE3DFFA}"/>
            </c:ext>
          </c:extLst>
        </c:ser>
        <c:ser>
          <c:idx val="1"/>
          <c:order val="3"/>
          <c:tx>
            <c:strRef>
              <c:f>'Tiempo diagnóstico'!$D$49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diagnóstico'!$A$50:$A$51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diagnóstico'!$D$50:$D$51</c:f>
              <c:numCache>
                <c:formatCode>#,##0</c:formatCode>
                <c:ptCount val="2"/>
                <c:pt idx="0">
                  <c:v>53.009998321533203</c:v>
                </c:pt>
                <c:pt idx="1">
                  <c:v>63.490001678466797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6-4799-A63E-CE86BAE3DFFA}"/>
            </c:ext>
          </c:extLst>
        </c:ser>
        <c:ser>
          <c:idx val="3"/>
          <c:order val="4"/>
          <c:tx>
            <c:strRef>
              <c:f>'Tiempo diagnóstico'!$F$49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'Tiempo diagnóstico'!$F$50:$F$51</c:f>
              <c:numCache>
                <c:formatCode>#,##0</c:formatCode>
                <c:ptCount val="2"/>
                <c:pt idx="0">
                  <c:v>45.130001068115234</c:v>
                </c:pt>
                <c:pt idx="1">
                  <c:v>71.300003051757813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D-4B93-8DF5-AD068CCC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5555408"/>
        <c:axId val="755566832"/>
      </c:barChart>
      <c:catAx>
        <c:axId val="75555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66832"/>
        <c:crosses val="autoZero"/>
        <c:auto val="1"/>
        <c:lblAlgn val="ctr"/>
        <c:lblOffset val="100"/>
        <c:noMultiLvlLbl val="0"/>
      </c:catAx>
      <c:valAx>
        <c:axId val="7555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baseline="0">
                    <a:effectLst/>
                  </a:rPr>
                  <a:t>Tiempo diagnóstico 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55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1796456895378"/>
          <c:y val="7.8358837220819086E-2"/>
          <c:w val="0.82107771453231715"/>
          <c:h val="0.6635138414301985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'Tiempo tratamiento'!$B$4</c:f>
              <c:strCache>
                <c:ptCount val="1"/>
                <c:pt idx="0">
                  <c:v>Tiempo tratamiento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'Tiempo tratamiento'!$A$5:$A$9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tratamiento'!$B$5:$B$9</c:f>
              <c:numCache>
                <c:formatCode>#,##0</c:formatCode>
                <c:ptCount val="5"/>
                <c:pt idx="0">
                  <c:v>59.889999389648438</c:v>
                </c:pt>
                <c:pt idx="1">
                  <c:v>64.269996643066406</c:v>
                </c:pt>
                <c:pt idx="2">
                  <c:v>66.589996337890625</c:v>
                </c:pt>
                <c:pt idx="3">
                  <c:v>69.050003051757813</c:v>
                </c:pt>
                <c:pt idx="4">
                  <c:v>64.529998779296875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7-47AA-94C3-19941171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7338944"/>
        <c:axId val="757331872"/>
      </c:barChart>
      <c:lineChart>
        <c:grouping val="standard"/>
        <c:varyColors val="0"/>
        <c:ser>
          <c:idx val="0"/>
          <c:order val="1"/>
          <c:tx>
            <c:strRef>
              <c:f>'Tiempo tratamiento'!$C$4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831429724283839E-2"/>
                  <c:y val="-5.2287575367732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27-47AA-94C3-19941171EEBF}"/>
                </c:ext>
              </c:extLst>
            </c:dLbl>
            <c:dLbl>
              <c:idx val="2"/>
              <c:layout>
                <c:manualLayout>
                  <c:x val="-4.2307050078472082E-2"/>
                  <c:y val="-7.996923291535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27-47AA-94C3-19941171EEBF}"/>
                </c:ext>
              </c:extLst>
            </c:dLbl>
            <c:dLbl>
              <c:idx val="3"/>
              <c:layout>
                <c:manualLayout>
                  <c:x val="-2.1153525039236138E-2"/>
                  <c:y val="6.15147945502735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27-47AA-94C3-19941171E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'Tiempo tratamiento'!$A$5:$A$9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'Tiempo tratamiento'!$C$5:$C$9</c:f>
              <c:numCache>
                <c:formatCode>0.00</c:formatCode>
                <c:ptCount val="5"/>
                <c:pt idx="1">
                  <c:v>7.3134034029978974</c:v>
                </c:pt>
                <c:pt idx="2">
                  <c:v>3.609770991134019</c:v>
                </c:pt>
                <c:pt idx="3">
                  <c:v>3.6942586712043561</c:v>
                </c:pt>
                <c:pt idx="4">
                  <c:v>-6.5459870712429629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7-47AA-94C3-19941171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22080"/>
        <c:axId val="757320448"/>
      </c:lineChart>
      <c:catAx>
        <c:axId val="7573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</a:t>
                </a:r>
                <a:r>
                  <a:rPr lang="es-CO" baseline="0"/>
                  <a:t> de seguimiento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31872"/>
        <c:crosses val="autoZero"/>
        <c:auto val="1"/>
        <c:lblAlgn val="ctr"/>
        <c:lblOffset val="100"/>
        <c:noMultiLvlLbl val="0"/>
      </c:catAx>
      <c:valAx>
        <c:axId val="757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tratamiento</a:t>
                </a:r>
              </a:p>
            </c:rich>
          </c:tx>
          <c:layout>
            <c:manualLayout>
              <c:xMode val="edge"/>
              <c:yMode val="edge"/>
              <c:x val="4.9013631295662288E-2"/>
              <c:y val="0.17662506809290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38944"/>
        <c:crosses val="autoZero"/>
        <c:crossBetween val="between"/>
      </c:valAx>
      <c:valAx>
        <c:axId val="757320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22080"/>
        <c:crosses val="max"/>
        <c:crossBetween val="between"/>
      </c:valAx>
      <c:catAx>
        <c:axId val="75732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2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'Tiempo tratamiento'!$B$29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tratamiento'!$A$30:$A$35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tratamiento'!$B$30:$B$35</c:f>
              <c:numCache>
                <c:formatCode>#,##0</c:formatCode>
                <c:ptCount val="6"/>
                <c:pt idx="0">
                  <c:v>52.650001525878906</c:v>
                </c:pt>
                <c:pt idx="1">
                  <c:v>66.510002136230469</c:v>
                </c:pt>
                <c:pt idx="2">
                  <c:v>59.540000915527344</c:v>
                </c:pt>
                <c:pt idx="3">
                  <c:v>65.989997863769531</c:v>
                </c:pt>
                <c:pt idx="4">
                  <c:v>59.939998626708984</c:v>
                </c:pt>
                <c:pt idx="5">
                  <c:v>46.540000915527344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B-46FD-9A2A-716939FCB9DA}"/>
            </c:ext>
          </c:extLst>
        </c:ser>
        <c:ser>
          <c:idx val="0"/>
          <c:order val="1"/>
          <c:tx>
            <c:strRef>
              <c:f>'Tiempo tratamiento'!$C$29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tratamiento'!$A$30:$A$35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tratamiento'!$C$30:$C$35</c:f>
              <c:numCache>
                <c:formatCode>#,##0</c:formatCode>
                <c:ptCount val="6"/>
                <c:pt idx="0">
                  <c:v>60.930000305175781</c:v>
                </c:pt>
                <c:pt idx="1">
                  <c:v>68.050003051757813</c:v>
                </c:pt>
                <c:pt idx="2">
                  <c:v>64.180000305175781</c:v>
                </c:pt>
                <c:pt idx="3">
                  <c:v>66.05999755859375</c:v>
                </c:pt>
                <c:pt idx="4">
                  <c:v>65.209999084472656</c:v>
                </c:pt>
                <c:pt idx="5">
                  <c:v>58.319999694824219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B-46FD-9A2A-716939FCB9DA}"/>
            </c:ext>
          </c:extLst>
        </c:ser>
        <c:ser>
          <c:idx val="1"/>
          <c:order val="2"/>
          <c:tx>
            <c:strRef>
              <c:f>'Tiempo tratamiento'!$D$29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tratamiento'!$A$30:$A$35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tratamiento'!$D$30:$D$35</c:f>
              <c:numCache>
                <c:formatCode>#,##0</c:formatCode>
                <c:ptCount val="6"/>
                <c:pt idx="0">
                  <c:v>65.540000915527344</c:v>
                </c:pt>
                <c:pt idx="1">
                  <c:v>66.599998474121094</c:v>
                </c:pt>
                <c:pt idx="2">
                  <c:v>65.480003356933594</c:v>
                </c:pt>
                <c:pt idx="3">
                  <c:v>69.980003356933594</c:v>
                </c:pt>
                <c:pt idx="4">
                  <c:v>67.790000915527344</c:v>
                </c:pt>
                <c:pt idx="5">
                  <c:v>69.199996948242188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B-46FD-9A2A-716939FCB9DA}"/>
            </c:ext>
          </c:extLst>
        </c:ser>
        <c:ser>
          <c:idx val="2"/>
          <c:order val="3"/>
          <c:tx>
            <c:strRef>
              <c:f>'Tiempo tratamiento'!$E$29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tratamiento'!$A$30:$A$35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tratamiento'!$E$30:$E$35</c:f>
              <c:numCache>
                <c:formatCode>#,##0</c:formatCode>
                <c:ptCount val="6"/>
                <c:pt idx="0">
                  <c:v>64.709999084472656</c:v>
                </c:pt>
                <c:pt idx="1">
                  <c:v>67.150001525878906</c:v>
                </c:pt>
                <c:pt idx="2">
                  <c:v>68.529998779296875</c:v>
                </c:pt>
                <c:pt idx="3">
                  <c:v>71.849998474121094</c:v>
                </c:pt>
                <c:pt idx="4">
                  <c:v>75.379997253417969</c:v>
                </c:pt>
                <c:pt idx="5">
                  <c:v>71.989997863769531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B-46FD-9A2A-716939FCB9DA}"/>
            </c:ext>
          </c:extLst>
        </c:ser>
        <c:ser>
          <c:idx val="3"/>
          <c:order val="4"/>
          <c:tx>
            <c:strRef>
              <c:f>'Tiempo tratamiento'!$F$29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'Tiempo tratamiento'!$A$30:$A$35</c:f>
              <c:strCache>
                <c:ptCount val="6"/>
                <c:pt idx="0">
                  <c:v>Bogotá, D.C.</c:v>
                </c:pt>
                <c:pt idx="1">
                  <c:v>Caribe</c:v>
                </c:pt>
                <c:pt idx="2">
                  <c:v>Central</c:v>
                </c:pt>
                <c:pt idx="3">
                  <c:v>Oriental</c:v>
                </c:pt>
                <c:pt idx="4">
                  <c:v>Pacífica</c:v>
                </c:pt>
                <c:pt idx="5">
                  <c:v>Amazonía/Orinoquía</c:v>
                </c:pt>
              </c:strCache>
            </c:strRef>
          </c:cat>
          <c:val>
            <c:numRef>
              <c:f>'Tiempo tratamiento'!$F$30:$F$35</c:f>
              <c:numCache>
                <c:formatCode>#,##0</c:formatCode>
                <c:ptCount val="6"/>
                <c:pt idx="0">
                  <c:v>61.680000305175781</c:v>
                </c:pt>
                <c:pt idx="1">
                  <c:v>66.650001525878906</c:v>
                </c:pt>
                <c:pt idx="2">
                  <c:v>63.110000610351563</c:v>
                </c:pt>
                <c:pt idx="3">
                  <c:v>66.790000915527344</c:v>
                </c:pt>
                <c:pt idx="4">
                  <c:v>67.379997253417969</c:v>
                </c:pt>
                <c:pt idx="5">
                  <c:v>72.010002136230469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B-46FD-9A2A-716939FC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7332960"/>
        <c:axId val="757323712"/>
      </c:barChart>
      <c:lineChart>
        <c:grouping val="standard"/>
        <c:varyColors val="0"/>
        <c:ser>
          <c:idx val="5"/>
          <c:order val="5"/>
          <c:tx>
            <c:strRef>
              <c:f>'Tiempo tratamiento'!$G$29</c:f>
              <c:strCache>
                <c:ptCount val="1"/>
                <c:pt idx="0">
                  <c:v>Cambio porcentual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'Tiempo tratamiento'!$G$30:$G$35</c:f>
              <c:numCache>
                <c:formatCode>0.00</c:formatCode>
                <c:ptCount val="6"/>
                <c:pt idx="0">
                  <c:v>-4.6824274797802179</c:v>
                </c:pt>
                <c:pt idx="1">
                  <c:v>-0.74460162120369455</c:v>
                </c:pt>
                <c:pt idx="2">
                  <c:v>-7.9089424565737936</c:v>
                </c:pt>
                <c:pt idx="3">
                  <c:v>-7.0424462993082155</c:v>
                </c:pt>
                <c:pt idx="4">
                  <c:v>-10.612895053716992</c:v>
                </c:pt>
                <c:pt idx="5">
                  <c:v>2.7787571960750213E-2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4-4968-93FB-48D4510E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40032"/>
        <c:axId val="757324256"/>
      </c:lineChart>
      <c:catAx>
        <c:axId val="7573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23712"/>
        <c:crosses val="autoZero"/>
        <c:auto val="1"/>
        <c:lblAlgn val="ctr"/>
        <c:lblOffset val="100"/>
        <c:noMultiLvlLbl val="0"/>
      </c:catAx>
      <c:valAx>
        <c:axId val="757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tratamiento</a:t>
                </a: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32960"/>
        <c:crosses val="autoZero"/>
        <c:crossBetween val="between"/>
      </c:valAx>
      <c:valAx>
        <c:axId val="757324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Cambio porcentual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40032"/>
        <c:crosses val="max"/>
        <c:crossBetween val="between"/>
      </c:valAx>
      <c:catAx>
        <c:axId val="75734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24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'Tiempo tratamiento'!$B$49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'Tiempo tratamiento'!$A$50:$A$51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tratamiento'!$B$50:$B$51</c:f>
              <c:numCache>
                <c:formatCode>General</c:formatCode>
                <c:ptCount val="2"/>
                <c:pt idx="0">
                  <c:v>55.369998931884766</c:v>
                </c:pt>
                <c:pt idx="1">
                  <c:v>69.599998474121094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2E-4DB3-8DD6-DDE24A5AA3FA}"/>
            </c:ext>
          </c:extLst>
        </c:ser>
        <c:ser>
          <c:idx val="0"/>
          <c:order val="1"/>
          <c:tx>
            <c:strRef>
              <c:f>'Tiempo tratamiento'!$C$49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'Tiempo tratamiento'!$A$50:$A$51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tratamiento'!$C$50:$C$51</c:f>
              <c:numCache>
                <c:formatCode>#,##0</c:formatCode>
                <c:ptCount val="2"/>
                <c:pt idx="0">
                  <c:v>61.729999542236328</c:v>
                </c:pt>
                <c:pt idx="1">
                  <c:v>71.900001525878906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2E-4DB3-8DD6-DDE24A5AA3FA}"/>
            </c:ext>
          </c:extLst>
        </c:ser>
        <c:ser>
          <c:idx val="1"/>
          <c:order val="2"/>
          <c:tx>
            <c:strRef>
              <c:f>'Tiempo tratamiento'!$D$49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tratamiento'!$A$50:$A$51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tratamiento'!$D$50:$D$51</c:f>
              <c:numCache>
                <c:formatCode>#,##0</c:formatCode>
                <c:ptCount val="2"/>
                <c:pt idx="0">
                  <c:v>63.959999084472656</c:v>
                </c:pt>
                <c:pt idx="1">
                  <c:v>74.220001220703125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2E-4DB3-8DD6-DDE24A5AA3FA}"/>
            </c:ext>
          </c:extLst>
        </c:ser>
        <c:ser>
          <c:idx val="2"/>
          <c:order val="3"/>
          <c:tx>
            <c:strRef>
              <c:f>'Tiempo tratamiento'!$E$49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tratamiento'!$A$50:$A$51</c:f>
              <c:strCache>
                <c:ptCount val="2"/>
                <c:pt idx="0">
                  <c:v>Contributivo</c:v>
                </c:pt>
                <c:pt idx="1">
                  <c:v>Subsidiado</c:v>
                </c:pt>
              </c:strCache>
            </c:strRef>
          </c:cat>
          <c:val>
            <c:numRef>
              <c:f>'Tiempo tratamiento'!$E$50:$E$51</c:f>
              <c:numCache>
                <c:formatCode>#,##0</c:formatCode>
                <c:ptCount val="2"/>
                <c:pt idx="0">
                  <c:v>66.959999084472656</c:v>
                </c:pt>
                <c:pt idx="1">
                  <c:v>75.819999694824219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E-4DB3-8DD6-DDE24A5AA3FA}"/>
            </c:ext>
          </c:extLst>
        </c:ser>
        <c:ser>
          <c:idx val="3"/>
          <c:order val="4"/>
          <c:tx>
            <c:strRef>
              <c:f>'Tiempo tratamiento'!$F$49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'Tiempo tratamiento'!$F$50:$F$51</c:f>
              <c:numCache>
                <c:formatCode>#,##0</c:formatCode>
                <c:ptCount val="2"/>
                <c:pt idx="0">
                  <c:v>60.150001525878906</c:v>
                </c:pt>
                <c:pt idx="1">
                  <c:v>76.279998779296875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7-49AE-8A61-DDCA7AA8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1"/>
        <c:axId val="757309568"/>
        <c:axId val="757340576"/>
      </c:barChart>
      <c:catAx>
        <c:axId val="7573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40576"/>
        <c:crosses val="autoZero"/>
        <c:auto val="1"/>
        <c:lblAlgn val="ctr"/>
        <c:lblOffset val="100"/>
        <c:noMultiLvlLbl val="0"/>
      </c:catAx>
      <c:valAx>
        <c:axId val="7573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tratamiento</a:t>
                </a:r>
              </a:p>
            </c:rich>
          </c:tx>
          <c:layout>
            <c:manualLayout>
              <c:xMode val="edge"/>
              <c:yMode val="edge"/>
              <c:x val="8.2101795624452689E-3"/>
              <c:y val="2.61838903323525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3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26</xdr:row>
      <xdr:rowOff>202407</xdr:rowOff>
    </xdr:from>
    <xdr:to>
      <xdr:col>19</xdr:col>
      <xdr:colOff>475551</xdr:colOff>
      <xdr:row>42</xdr:row>
      <xdr:rowOff>40340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19</xdr:col>
      <xdr:colOff>463645</xdr:colOff>
      <xdr:row>62</xdr:row>
      <xdr:rowOff>87965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</xdr:colOff>
      <xdr:row>4</xdr:row>
      <xdr:rowOff>211230</xdr:rowOff>
    </xdr:from>
    <xdr:to>
      <xdr:col>16</xdr:col>
      <xdr:colOff>85445</xdr:colOff>
      <xdr:row>24</xdr:row>
      <xdr:rowOff>179293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1F4414-F3CA-445D-9E65-B795962DA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4</xdr:row>
      <xdr:rowOff>47626</xdr:rowOff>
    </xdr:from>
    <xdr:to>
      <xdr:col>4</xdr:col>
      <xdr:colOff>428627</xdr:colOff>
      <xdr:row>5</xdr:row>
      <xdr:rowOff>175092</xdr:rowOff>
    </xdr:to>
    <xdr:sp macro="" textlink="">
      <xdr:nvSpPr>
        <xdr:cNvPr id="2" name="Flecha derecha 4">
          <a:extLst>
            <a:ext uri="{FF2B5EF4-FFF2-40B4-BE49-F238E27FC236}">
              <a16:creationId xmlns:a16="http://schemas.microsoft.com/office/drawing/2014/main" id="{AB66357C-CFFF-4CD7-AF3F-9318153062D2}"/>
            </a:ext>
          </a:extLst>
        </xdr:cNvPr>
        <xdr:cNvSpPr/>
      </xdr:nvSpPr>
      <xdr:spPr>
        <a:xfrm rot="5400000">
          <a:off x="4670194" y="1273409"/>
          <a:ext cx="337016" cy="2857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642937</xdr:colOff>
      <xdr:row>5</xdr:row>
      <xdr:rowOff>176213</xdr:rowOff>
    </xdr:from>
    <xdr:to>
      <xdr:col>19</xdr:col>
      <xdr:colOff>95251</xdr:colOff>
      <xdr:row>26</xdr:row>
      <xdr:rowOff>47623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588623-C2D4-437A-89CF-ACCE9AF90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4</xdr:row>
      <xdr:rowOff>47626</xdr:rowOff>
    </xdr:from>
    <xdr:to>
      <xdr:col>4</xdr:col>
      <xdr:colOff>428627</xdr:colOff>
      <xdr:row>5</xdr:row>
      <xdr:rowOff>175092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461AD6B9-C838-43D3-9425-A081A9609968}"/>
            </a:ext>
          </a:extLst>
        </xdr:cNvPr>
        <xdr:cNvSpPr/>
      </xdr:nvSpPr>
      <xdr:spPr>
        <a:xfrm rot="5400000">
          <a:off x="4670194" y="1273409"/>
          <a:ext cx="337016" cy="2857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642937</xdr:colOff>
      <xdr:row>5</xdr:row>
      <xdr:rowOff>176213</xdr:rowOff>
    </xdr:from>
    <xdr:to>
      <xdr:col>19</xdr:col>
      <xdr:colOff>95251</xdr:colOff>
      <xdr:row>26</xdr:row>
      <xdr:rowOff>47623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7E21C8-3B14-4769-AE5E-4BE58A0E9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4</xdr:row>
      <xdr:rowOff>47626</xdr:rowOff>
    </xdr:from>
    <xdr:to>
      <xdr:col>4</xdr:col>
      <xdr:colOff>428627</xdr:colOff>
      <xdr:row>5</xdr:row>
      <xdr:rowOff>175092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EA33FB22-E500-4404-9513-FA2404BC4280}"/>
            </a:ext>
          </a:extLst>
        </xdr:cNvPr>
        <xdr:cNvSpPr/>
      </xdr:nvSpPr>
      <xdr:spPr>
        <a:xfrm rot="5400000">
          <a:off x="4670194" y="1273409"/>
          <a:ext cx="337016" cy="2857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642937</xdr:colOff>
      <xdr:row>5</xdr:row>
      <xdr:rowOff>176213</xdr:rowOff>
    </xdr:from>
    <xdr:to>
      <xdr:col>19</xdr:col>
      <xdr:colOff>95251</xdr:colOff>
      <xdr:row>26</xdr:row>
      <xdr:rowOff>47623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C02047-3316-4582-8FB6-684B917BC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142877</xdr:colOff>
      <xdr:row>4</xdr:row>
      <xdr:rowOff>47626</xdr:rowOff>
    </xdr:from>
    <xdr:to>
      <xdr:col>4</xdr:col>
      <xdr:colOff>428627</xdr:colOff>
      <xdr:row>5</xdr:row>
      <xdr:rowOff>175092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28A14538-0C9D-4710-98F1-12EB324871EA}"/>
            </a:ext>
          </a:extLst>
        </xdr:cNvPr>
        <xdr:cNvSpPr/>
      </xdr:nvSpPr>
      <xdr:spPr>
        <a:xfrm rot="5400000">
          <a:off x="4670194" y="1454384"/>
          <a:ext cx="337016" cy="285750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642937</xdr:colOff>
      <xdr:row>5</xdr:row>
      <xdr:rowOff>176213</xdr:rowOff>
    </xdr:from>
    <xdr:to>
      <xdr:col>19</xdr:col>
      <xdr:colOff>95251</xdr:colOff>
      <xdr:row>26</xdr:row>
      <xdr:rowOff>47623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2ECE76-9505-4BDE-A908-F5A9E2B6B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190499</xdr:rowOff>
    </xdr:from>
    <xdr:to>
      <xdr:col>12</xdr:col>
      <xdr:colOff>247650</xdr:colOff>
      <xdr:row>18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914597-C4A8-4955-8A33-2FB25C659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795337</xdr:colOff>
      <xdr:row>4</xdr:row>
      <xdr:rowOff>190499</xdr:rowOff>
    </xdr:from>
    <xdr:to>
      <xdr:col>19</xdr:col>
      <xdr:colOff>85725</xdr:colOff>
      <xdr:row>18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DB05CE-DA69-40C9-9DD1-5878DDDC2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</xdr:row>
      <xdr:rowOff>28575</xdr:rowOff>
    </xdr:from>
    <xdr:to>
      <xdr:col>12</xdr:col>
      <xdr:colOff>390525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136139-4F20-4220-94F5-FB532CD2D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757237</xdr:colOff>
      <xdr:row>0</xdr:row>
      <xdr:rowOff>161925</xdr:rowOff>
    </xdr:from>
    <xdr:to>
      <xdr:col>18</xdr:col>
      <xdr:colOff>457200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EE6F91-7120-4997-A6CD-54C79774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755650</xdr:colOff>
      <xdr:row>1</xdr:row>
      <xdr:rowOff>127000</xdr:rowOff>
    </xdr:from>
    <xdr:to>
      <xdr:col>6</xdr:col>
      <xdr:colOff>127000</xdr:colOff>
      <xdr:row>16</xdr:row>
      <xdr:rowOff>49530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8B9C00-CAF2-4C51-862F-A85E200DCDB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50" y="298450"/>
          <a:ext cx="4248150" cy="24942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195263</xdr:colOff>
      <xdr:row>0</xdr:row>
      <xdr:rowOff>154781</xdr:rowOff>
    </xdr:from>
    <xdr:to>
      <xdr:col>12</xdr:col>
      <xdr:colOff>559593</xdr:colOff>
      <xdr:row>10</xdr:row>
      <xdr:rowOff>354805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0F7847-B278-4D49-8DF4-E76E9817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154781</xdr:colOff>
      <xdr:row>10</xdr:row>
      <xdr:rowOff>578304</xdr:rowOff>
    </xdr:from>
    <xdr:to>
      <xdr:col>14</xdr:col>
      <xdr:colOff>165987</xdr:colOff>
      <xdr:row>30</xdr:row>
      <xdr:rowOff>107854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D47C5C-0301-4A02-8314-97064B573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2</xdr:row>
      <xdr:rowOff>123826</xdr:rowOff>
    </xdr:from>
    <xdr:to>
      <xdr:col>6</xdr:col>
      <xdr:colOff>704850</xdr:colOff>
      <xdr:row>20</xdr:row>
      <xdr:rowOff>57007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79598A-F49E-417B-8DCC-04EEAD65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" y="504826"/>
          <a:ext cx="4619625" cy="3362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25</xdr:row>
      <xdr:rowOff>202406</xdr:rowOff>
    </xdr:from>
    <xdr:to>
      <xdr:col>19</xdr:col>
      <xdr:colOff>475551</xdr:colOff>
      <xdr:row>41</xdr:row>
      <xdr:rowOff>40340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11906</xdr:colOff>
      <xdr:row>44</xdr:row>
      <xdr:rowOff>202406</xdr:rowOff>
    </xdr:from>
    <xdr:to>
      <xdr:col>19</xdr:col>
      <xdr:colOff>475551</xdr:colOff>
      <xdr:row>62</xdr:row>
      <xdr:rowOff>76059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180976</xdr:rowOff>
    </xdr:from>
    <xdr:to>
      <xdr:col>6</xdr:col>
      <xdr:colOff>636753</xdr:colOff>
      <xdr:row>23</xdr:row>
      <xdr:rowOff>161926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ED843E-D06A-4A82-BC92-5E1FD776B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2476"/>
          <a:ext cx="5208753" cy="37909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8</xdr:row>
      <xdr:rowOff>142875</xdr:rowOff>
    </xdr:from>
    <xdr:to>
      <xdr:col>10</xdr:col>
      <xdr:colOff>295276</xdr:colOff>
      <xdr:row>24</xdr:row>
      <xdr:rowOff>95249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C7252891-4321-4396-A361-1E1BC55E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180145</xdr:colOff>
      <xdr:row>6</xdr:row>
      <xdr:rowOff>41413</xdr:rowOff>
    </xdr:from>
    <xdr:to>
      <xdr:col>9</xdr:col>
      <xdr:colOff>737152</xdr:colOff>
      <xdr:row>25</xdr:row>
      <xdr:rowOff>66261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B6738A-06C2-4EE0-A1E0-7AC58455C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316564</xdr:colOff>
      <xdr:row>5</xdr:row>
      <xdr:rowOff>38100</xdr:rowOff>
    </xdr:from>
    <xdr:to>
      <xdr:col>9</xdr:col>
      <xdr:colOff>649940</xdr:colOff>
      <xdr:row>26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C97977-C768-4B64-9C29-04F450D3C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25</xdr:row>
      <xdr:rowOff>47625</xdr:rowOff>
    </xdr:from>
    <xdr:to>
      <xdr:col>17</xdr:col>
      <xdr:colOff>463644</xdr:colOff>
      <xdr:row>43</xdr:row>
      <xdr:rowOff>64153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821531</xdr:colOff>
      <xdr:row>46</xdr:row>
      <xdr:rowOff>23812</xdr:rowOff>
    </xdr:from>
    <xdr:to>
      <xdr:col>19</xdr:col>
      <xdr:colOff>451738</xdr:colOff>
      <xdr:row>63</xdr:row>
      <xdr:rowOff>111778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1</xdr:rowOff>
    </xdr:from>
    <xdr:to>
      <xdr:col>19</xdr:col>
      <xdr:colOff>463645</xdr:colOff>
      <xdr:row>42</xdr:row>
      <xdr:rowOff>64153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821531</xdr:colOff>
      <xdr:row>45</xdr:row>
      <xdr:rowOff>202406</xdr:rowOff>
    </xdr:from>
    <xdr:to>
      <xdr:col>19</xdr:col>
      <xdr:colOff>451738</xdr:colOff>
      <xdr:row>63</xdr:row>
      <xdr:rowOff>76059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25</xdr:row>
      <xdr:rowOff>190500</xdr:rowOff>
    </xdr:from>
    <xdr:to>
      <xdr:col>19</xdr:col>
      <xdr:colOff>475551</xdr:colOff>
      <xdr:row>41</xdr:row>
      <xdr:rowOff>28434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821532</xdr:colOff>
      <xdr:row>44</xdr:row>
      <xdr:rowOff>166687</xdr:rowOff>
    </xdr:from>
    <xdr:to>
      <xdr:col>19</xdr:col>
      <xdr:colOff>451739</xdr:colOff>
      <xdr:row>62</xdr:row>
      <xdr:rowOff>40340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23813</xdr:rowOff>
    </xdr:from>
    <xdr:to>
      <xdr:col>19</xdr:col>
      <xdr:colOff>463645</xdr:colOff>
      <xdr:row>42</xdr:row>
      <xdr:rowOff>87965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35719</xdr:colOff>
      <xdr:row>45</xdr:row>
      <xdr:rowOff>0</xdr:rowOff>
    </xdr:from>
    <xdr:to>
      <xdr:col>19</xdr:col>
      <xdr:colOff>499364</xdr:colOff>
      <xdr:row>62</xdr:row>
      <xdr:rowOff>87965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564354</xdr:colOff>
      <xdr:row>3</xdr:row>
      <xdr:rowOff>11906</xdr:rowOff>
    </xdr:from>
    <xdr:to>
      <xdr:col>16</xdr:col>
      <xdr:colOff>169068</xdr:colOff>
      <xdr:row>22</xdr:row>
      <xdr:rowOff>69056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11906</xdr:colOff>
      <xdr:row>25</xdr:row>
      <xdr:rowOff>1</xdr:rowOff>
    </xdr:from>
    <xdr:to>
      <xdr:col>19</xdr:col>
      <xdr:colOff>475551</xdr:colOff>
      <xdr:row>40</xdr:row>
      <xdr:rowOff>52247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43</xdr:row>
      <xdr:rowOff>190500</xdr:rowOff>
    </xdr:from>
    <xdr:to>
      <xdr:col>19</xdr:col>
      <xdr:colOff>463645</xdr:colOff>
      <xdr:row>61</xdr:row>
      <xdr:rowOff>64153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138112</xdr:rowOff>
    </xdr:from>
    <xdr:to>
      <xdr:col>13</xdr:col>
      <xdr:colOff>571500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17</xdr:row>
      <xdr:rowOff>85725</xdr:rowOff>
    </xdr:from>
    <xdr:to>
      <xdr:col>13</xdr:col>
      <xdr:colOff>571500</xdr:colOff>
      <xdr:row>31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32</xdr:row>
      <xdr:rowOff>95250</xdr:rowOff>
    </xdr:from>
    <xdr:to>
      <xdr:col>13</xdr:col>
      <xdr:colOff>552450</xdr:colOff>
      <xdr:row>46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549275</xdr:colOff>
      <xdr:row>47</xdr:row>
      <xdr:rowOff>142875</xdr:rowOff>
    </xdr:from>
    <xdr:to>
      <xdr:col>13</xdr:col>
      <xdr:colOff>549275</xdr:colOff>
      <xdr:row>62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</xdr:colOff>
      <xdr:row>3</xdr:row>
      <xdr:rowOff>211230</xdr:rowOff>
    </xdr:from>
    <xdr:to>
      <xdr:col>16</xdr:col>
      <xdr:colOff>85445</xdr:colOff>
      <xdr:row>23</xdr:row>
      <xdr:rowOff>179293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4DA6DD-76EB-4FF4-B006-DB25129D0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</xdr:colOff>
      <xdr:row>1</xdr:row>
      <xdr:rowOff>211230</xdr:rowOff>
    </xdr:from>
    <xdr:to>
      <xdr:col>16</xdr:col>
      <xdr:colOff>85445</xdr:colOff>
      <xdr:row>21</xdr:row>
      <xdr:rowOff>179293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7ED174-E319-4A47-848C-A96C834F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KBOG010.cac.local/filescac$/lmoreno/Documents/Alejandro%20Moreno/Conocimiento/VIH/Libro%20VIH/2021/9dic2021%20Tablas%20Libro%20VI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KBOG010.cac.local/filescac$/Users/cacstata06/Documents/VIH%202021/Resultados/Tablas%20Libro%20VI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KBOG010.cac.local/filescac$/Users/cacstata16/Desktop/Tablas%20Libro%20VIH%202020_Noviembre%20Je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entidades"/>
      <sheetName val="Tabla 1. "/>
      <sheetName val="Tabla2. "/>
      <sheetName val="Tabla 3."/>
      <sheetName val="Figura 1"/>
      <sheetName val="Figura 2"/>
      <sheetName val="Mapa 1"/>
      <sheetName val="Figura 3"/>
      <sheetName val="Capítulo1"/>
      <sheetName val="Figura  4"/>
      <sheetName val="Figura 5"/>
      <sheetName val="Tabla 4"/>
      <sheetName val="Figura 6"/>
      <sheetName val="Tabla 5"/>
      <sheetName val="Tabla 6"/>
      <sheetName val="Tabla 7"/>
      <sheetName val="Figura 7 y vlr linfocitos"/>
      <sheetName val="Tabla 8 y vlrs CV"/>
      <sheetName val="Capítulo2"/>
      <sheetName val="Figura 8"/>
      <sheetName val="Figura 9"/>
      <sheetName val="Tabla 9"/>
      <sheetName val="Tabla 10"/>
      <sheetName val="Tabla 11"/>
      <sheetName val="Tabla 12"/>
      <sheetName val="Figura 10 "/>
      <sheetName val="Figura 11"/>
      <sheetName val="Tabla 13"/>
      <sheetName val="Tabla 14"/>
      <sheetName val="Figura 12"/>
      <sheetName val="Tabla 15"/>
      <sheetName val="Tabla 16"/>
      <sheetName val="Capítulo 3"/>
      <sheetName val="Tabla 17"/>
      <sheetName val="Figura 13 "/>
      <sheetName val="Mapa 2"/>
      <sheetName val="Tabla 18"/>
      <sheetName val="Tabla 19"/>
      <sheetName val="Figura 14"/>
      <sheetName val="Mapa 3"/>
      <sheetName val="Tabla 20"/>
      <sheetName val="Tabla 21"/>
      <sheetName val="Figura 15"/>
      <sheetName val="Tabla 22"/>
      <sheetName val="Mapa 4"/>
      <sheetName val="Mapa 5"/>
      <sheetName val="Tabla 23"/>
      <sheetName val="Capítulo 4 "/>
      <sheetName val="Tabla 24"/>
      <sheetName val="Tabla 25"/>
      <sheetName val="Tabla 26"/>
      <sheetName val="Mapa 6"/>
      <sheetName val="Tabla 27"/>
      <sheetName val="Tabla 28"/>
      <sheetName val="Tabla 29"/>
      <sheetName val="Tabla 30"/>
      <sheetName val="Tabla 31"/>
      <sheetName val="Tabla 32"/>
      <sheetName val="Tabla 33"/>
      <sheetName val="Tabla 34"/>
      <sheetName val="Motivo cambio TAR"/>
      <sheetName val="Capítulo 5 "/>
      <sheetName val="Tabla 35"/>
      <sheetName val="Tabla 36"/>
      <sheetName val="Tabla 37"/>
      <sheetName val="Tabla 38"/>
      <sheetName val="Tabla 39"/>
      <sheetName val="Tabla 40"/>
      <sheetName val="Tabla 41"/>
      <sheetName val="Tabla 42"/>
      <sheetName val="Tabla 43"/>
      <sheetName val="Tabla 44"/>
      <sheetName val="Capitulo 6"/>
      <sheetName val="Tabla 45"/>
      <sheetName val="Figura 16"/>
      <sheetName val="Tabla 46"/>
      <sheetName val="Tabla 47"/>
      <sheetName val="Mapa 7"/>
      <sheetName val="Tabla 48"/>
      <sheetName val="Tabla 49"/>
      <sheetName val="Tabla 50"/>
      <sheetName val="Figura 17"/>
      <sheetName val="Tabla 51"/>
      <sheetName val="Tabla 52"/>
      <sheetName val="Capítulo7"/>
      <sheetName val="Tabla 53"/>
      <sheetName val="Tabla 54"/>
      <sheetName val="Figura 18"/>
      <sheetName val="Tabla 55"/>
      <sheetName val="Tabla 56"/>
      <sheetName val="Figura 19"/>
      <sheetName val="Tabla 57"/>
      <sheetName val="Tabla 58"/>
      <sheetName val="Figura 20"/>
      <sheetName val="Tabla 59"/>
      <sheetName val="Tabla 60"/>
      <sheetName val="Figura 21"/>
      <sheetName val="Tabla 61"/>
      <sheetName val="Tabla 62"/>
      <sheetName val="Figura 22"/>
      <sheetName val="Tabla 63"/>
      <sheetName val="Tabla 64"/>
      <sheetName val="Figura 23"/>
      <sheetName val="Tabla 65"/>
      <sheetName val="Tabla 66"/>
      <sheetName val="Capítulo 8"/>
      <sheetName val="Figura 24"/>
      <sheetName val="Figura 25"/>
      <sheetName val="Figura 26"/>
      <sheetName val="Figura 27"/>
      <sheetName val="Figura 28"/>
      <sheetName val="Figura 29"/>
      <sheetName val="Figura 30"/>
      <sheetName val="Figura 31"/>
      <sheetName val="Figura 32"/>
      <sheetName val="Figura 33"/>
      <sheetName val="Figura 34"/>
      <sheetName val="Figura 35"/>
      <sheetName val="Figura 36"/>
      <sheetName val="Capt 9 costos"/>
      <sheetName val="Tabla 67"/>
      <sheetName val="Tabla 68"/>
      <sheetName val="Figura 37"/>
      <sheetName val="Figura 38"/>
      <sheetName val="Figura 39"/>
      <sheetName val="Figura 40"/>
      <sheetName val="Figura 41"/>
      <sheetName val="Costo por EAPB no libro"/>
      <sheetName val="Costo total no va en libro"/>
      <sheetName val="9dic2021 Tablas Libro VI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/>
      <sheetData sheetId="68" refreshError="1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>
        <row r="3">
          <cell r="B3">
            <v>2012</v>
          </cell>
        </row>
      </sheetData>
      <sheetData sheetId="107">
        <row r="7">
          <cell r="C7">
            <v>2021</v>
          </cell>
        </row>
      </sheetData>
      <sheetData sheetId="108">
        <row r="7">
          <cell r="C7">
            <v>2021</v>
          </cell>
        </row>
      </sheetData>
      <sheetData sheetId="109">
        <row r="8">
          <cell r="B8">
            <v>2021</v>
          </cell>
        </row>
      </sheetData>
      <sheetData sheetId="110">
        <row r="8">
          <cell r="B8">
            <v>2021</v>
          </cell>
        </row>
      </sheetData>
      <sheetData sheetId="111">
        <row r="7">
          <cell r="C7">
            <v>2021</v>
          </cell>
        </row>
      </sheetData>
      <sheetData sheetId="112">
        <row r="7">
          <cell r="C7">
            <v>2021</v>
          </cell>
        </row>
      </sheetData>
      <sheetData sheetId="113">
        <row r="8">
          <cell r="C8">
            <v>2019</v>
          </cell>
        </row>
      </sheetData>
      <sheetData sheetId="114">
        <row r="4">
          <cell r="C4">
            <v>2019</v>
          </cell>
        </row>
      </sheetData>
      <sheetData sheetId="115">
        <row r="7">
          <cell r="C7">
            <v>2021</v>
          </cell>
        </row>
      </sheetData>
      <sheetData sheetId="116">
        <row r="7">
          <cell r="C7">
            <v>2021</v>
          </cell>
        </row>
      </sheetData>
      <sheetData sheetId="117">
        <row r="3">
          <cell r="B3" t="str">
            <v>Febrero</v>
          </cell>
        </row>
      </sheetData>
      <sheetData sheetId="118">
        <row r="3">
          <cell r="B3" t="str">
            <v>Febrero</v>
          </cell>
        </row>
      </sheetData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entidades"/>
      <sheetName val="Tabla 1. "/>
      <sheetName val="Tabla2. "/>
      <sheetName val="Tabla 3."/>
      <sheetName val="Figura 1"/>
      <sheetName val="Figura 2"/>
      <sheetName val="Mapa 1"/>
      <sheetName val="Figura 3"/>
      <sheetName val="Capítulo1"/>
      <sheetName val="Capítulo 2"/>
      <sheetName val="Casos incidentes"/>
      <sheetName val="Figura  4"/>
      <sheetName val="Figura 5."/>
      <sheetName val="Tabla 4,"/>
      <sheetName val="Figura 6 cambiar"/>
      <sheetName val="Tabla 5"/>
      <sheetName val="Tabla 6"/>
      <sheetName val="Tabla 7"/>
      <sheetName val="Figura 7 y vlr linfocitos"/>
      <sheetName val="Tabla 8 y vlrs CV"/>
      <sheetName val="Capítulo2"/>
      <sheetName val="Figura 8."/>
      <sheetName val="Figura 9,"/>
      <sheetName val="Tabla 9"/>
      <sheetName val="Tabla 10"/>
      <sheetName val="Tabla 11"/>
      <sheetName val="Tabla 12."/>
      <sheetName val="Figura 10 "/>
      <sheetName val="Figura 11"/>
      <sheetName val="Tabla 13,"/>
      <sheetName val="Tabla 14"/>
      <sheetName val="Figura 12 cambiar nueva ppta,"/>
      <sheetName val="Tabla 15"/>
      <sheetName val="Tabla 16"/>
      <sheetName val="Capítulo 3"/>
      <sheetName val="Tabla 18"/>
      <sheetName val="Figura 13, "/>
      <sheetName val="Mapa 2. incidencia"/>
      <sheetName val="Tabla 19,"/>
      <sheetName val="Tabla 20"/>
      <sheetName val="Figura 14,"/>
      <sheetName val="Tabla 21"/>
      <sheetName val="Mapa 3. Prevalencia"/>
      <sheetName val="Tabla 24"/>
      <sheetName val="Figura 15"/>
      <sheetName val="Tabla 25"/>
      <sheetName val="Mapa 4. mortalidad"/>
      <sheetName val="Mapa 5 letalidad"/>
      <sheetName val="Tabla 26"/>
      <sheetName val="Capítulo 4 "/>
      <sheetName val="Tabla 27"/>
      <sheetName val="Tabla 28"/>
      <sheetName val="Tabla 29"/>
      <sheetName val="Mapa cobertura TAR"/>
      <sheetName val="Tabla 30"/>
      <sheetName val="Tabla 31"/>
      <sheetName val="Tabla 32"/>
      <sheetName val="Tabla 33"/>
      <sheetName val="Tabla 34"/>
      <sheetName val="Tabla 35"/>
      <sheetName val="Hoja6"/>
      <sheetName val="Tabla 36"/>
      <sheetName val="Hoja3"/>
      <sheetName val="Capítulo 5 "/>
      <sheetName val="Tabla 37"/>
      <sheetName val="Tabla 38"/>
      <sheetName val="Tabla 38,"/>
      <sheetName val="Tabla 39"/>
      <sheetName val="Tabla 40"/>
      <sheetName val="Tabla 41"/>
      <sheetName val="Tabla 42"/>
      <sheetName val="Tabla 43"/>
      <sheetName val="Tabla 44"/>
      <sheetName val="Tabla 45"/>
      <sheetName val="Tabla 46"/>
      <sheetName val="Capitulo 6"/>
      <sheetName val="Tabla 47"/>
      <sheetName val="Figura 16"/>
      <sheetName val="Tabla 48"/>
      <sheetName val="Tabla 49"/>
      <sheetName val="Mapa 7"/>
      <sheetName val="Tabla 50"/>
      <sheetName val="Tabla 51"/>
      <sheetName val="Tabla 52"/>
      <sheetName val="Figura 17."/>
      <sheetName val="Tabla 53"/>
      <sheetName val="Tabla 54"/>
      <sheetName val="Capítulo7"/>
      <sheetName val="Tabla 55"/>
      <sheetName val="Tabla 56"/>
      <sheetName val="Figura 18"/>
      <sheetName val="Tabla 57"/>
      <sheetName val="Tabla 58"/>
      <sheetName val="Figura 19"/>
      <sheetName val="Tabla 59"/>
      <sheetName val="Tabla 60"/>
      <sheetName val="Figura 20"/>
      <sheetName val="Tabla 61"/>
      <sheetName val="Tabla 62"/>
      <sheetName val="Figura 21"/>
      <sheetName val="Tabla 63"/>
      <sheetName val="Tabla 64"/>
      <sheetName val="Figura 22"/>
      <sheetName val="Tabla 65"/>
      <sheetName val="Tabla 66"/>
      <sheetName val="Figura 23"/>
      <sheetName val="Tabla 67"/>
      <sheetName val="Tabla 68"/>
      <sheetName val="Capítulo 8"/>
      <sheetName val="Figura 24"/>
      <sheetName val="Figura 25"/>
      <sheetName val="Figura 26"/>
      <sheetName val="Figura 27"/>
      <sheetName val="Figura 28"/>
      <sheetName val="Figura 29"/>
      <sheetName val="Figura 30"/>
      <sheetName val="Figura 31"/>
      <sheetName val="Figura 32"/>
      <sheetName val="Figura 33"/>
      <sheetName val="Figura 34"/>
      <sheetName val="Figura 35"/>
      <sheetName val="Linfocitos y carga viral"/>
      <sheetName val="Casos prevalentes"/>
      <sheetName val="Mortalid y letalid para mapa"/>
      <sheetName val="Mortalid x régimen"/>
      <sheetName val="Objetivos 90 90 90 "/>
      <sheetName val="Figura 14"/>
      <sheetName val="TAR en gestantes"/>
      <sheetName val="TAR y supresión viral gestantes"/>
      <sheetName val="Características &lt;12 meses"/>
      <sheetName val="Inicio TAR tempr-tardío"/>
      <sheetName val="Caract grales TBVIH (2)"/>
      <sheetName val="Casos TBVIH regiondpto (2)"/>
      <sheetName val="Casos TBVIH entidad reporta"/>
      <sheetName val="Esquemas en &lt; 12 meses"/>
      <sheetName val="Hoja1"/>
      <sheetName val="Incidencia dptos para mapa"/>
      <sheetName val="IMC"/>
      <sheetName val="carga viral"/>
      <sheetName val="40"/>
      <sheetName val="Tabla de esquemas"/>
      <sheetName val="Base de esquemas"/>
      <sheetName val="58"/>
      <sheetName val="62"/>
      <sheetName val="Tabla 38."/>
      <sheetName val="Hoja2"/>
      <sheetName val="Hoja4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B3">
            <v>2017</v>
          </cell>
        </row>
      </sheetData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8">
          <cell r="F8">
            <v>0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Metodología"/>
      <sheetName val="Figura 1"/>
      <sheetName val="Mapa 1."/>
      <sheetName val="Figura 2"/>
      <sheetName val="Tabla 1,"/>
      <sheetName val="Capítulo1"/>
      <sheetName val="Capítulo 2"/>
      <sheetName val="Casos incidentes"/>
      <sheetName val="Figura 3"/>
      <sheetName val="Tabla 2"/>
      <sheetName val="Figura 4"/>
      <sheetName val="Tabla 3"/>
      <sheetName val="Tabla 4"/>
      <sheetName val="Tabla 8"/>
      <sheetName val="Tabla 9"/>
      <sheetName val="Figura 7"/>
      <sheetName val="Capítulo2"/>
      <sheetName val="Figura 5"/>
      <sheetName val="Tabla 5"/>
      <sheetName val="Figura 6"/>
      <sheetName val="Tabla 6"/>
      <sheetName val="Tabla 7"/>
      <sheetName val="Pob Clave"/>
      <sheetName val="Tabla 10"/>
      <sheetName val="Tabla 11"/>
      <sheetName val="Tabla 12"/>
      <sheetName val="Figura 8 "/>
      <sheetName val="Figura 9"/>
      <sheetName val="Linfocitos y carga viral"/>
      <sheetName val="Tabla 13"/>
      <sheetName val="Casos prevalentes"/>
      <sheetName val="Capítulo 3"/>
      <sheetName val="Tabla14"/>
      <sheetName val="Mapa 2. "/>
      <sheetName val="Tabla 15"/>
      <sheetName val="Figura 10"/>
      <sheetName val="Tabla 16"/>
      <sheetName val="Tabla 17."/>
      <sheetName val="Mapa 3"/>
      <sheetName val="Tabla 18"/>
      <sheetName val="Figura 11"/>
      <sheetName val="Tabla 19"/>
      <sheetName val="Tabla 20"/>
      <sheetName val="Mapa 4"/>
      <sheetName val="Tabla 21. "/>
      <sheetName val="Figura 12"/>
      <sheetName val="Mapa 5"/>
      <sheetName val="Tabla 22"/>
      <sheetName val="Prevalencia dptos para mapa"/>
      <sheetName val="Mortalid y letalid para mapa"/>
      <sheetName val="Mortalid x régimen"/>
      <sheetName val="Tabla 23"/>
      <sheetName val="Capítulo4"/>
      <sheetName val="Objetivos 90 90 90 "/>
      <sheetName val="Tabla 24"/>
      <sheetName val="Mapa 6"/>
      <sheetName val="Tabla 25. "/>
      <sheetName val="Figura 13"/>
      <sheetName val="Tabla 26."/>
      <sheetName val="Tabla 27."/>
      <sheetName val="Tabla 28."/>
      <sheetName val="Tabla 29"/>
      <sheetName val="Tabla 30"/>
      <sheetName val="Tabla 31"/>
      <sheetName val="Figura 14"/>
      <sheetName val="Figura 14."/>
      <sheetName val="Tabla 32"/>
      <sheetName val="Capítulo 5Binomio MH"/>
      <sheetName val="Tabla 33"/>
      <sheetName val="Tabla 34"/>
      <sheetName val="Tabla 35"/>
      <sheetName val="Tabla 36"/>
      <sheetName val="Tabla 37"/>
      <sheetName val="Tabla 38"/>
      <sheetName val="TAR en gestantes"/>
      <sheetName val="TAR y supresión viral gestantes"/>
      <sheetName val="Características &lt;12 meses"/>
      <sheetName val="Tabla 39"/>
      <sheetName val="Tabla 40"/>
      <sheetName val="Tabla 41"/>
      <sheetName val="Tabla 42"/>
      <sheetName val="Tabla 43"/>
      <sheetName val="Capítulo 6 TB"/>
      <sheetName val="Tabla 44"/>
      <sheetName val="Figura 15"/>
      <sheetName val="Tabla 45"/>
      <sheetName val="Tabla 46"/>
      <sheetName val="Tabla 47"/>
      <sheetName val="Mapa 7"/>
      <sheetName val="Tabla 48"/>
      <sheetName val="Tabla 49"/>
      <sheetName val="Tabla 50"/>
      <sheetName val="Figura 16"/>
      <sheetName val="Inicio TAR tempr-tardío"/>
      <sheetName val="Caract grales TBVIH (2)"/>
      <sheetName val="Casos TBVIH regiondpto (2)"/>
      <sheetName val="Casos TBVIH entidad reporta"/>
      <sheetName val="Tabla 51"/>
      <sheetName val="Capítulo 7"/>
      <sheetName val="Tabla 52"/>
      <sheetName val="Tabla 53"/>
      <sheetName val="Tabla 53a"/>
      <sheetName val="Tabla 53b"/>
      <sheetName val="Tabla 53c"/>
      <sheetName val="Tabla 53d"/>
      <sheetName val="Tabla 53e"/>
      <sheetName val="Tabla 53f"/>
      <sheetName val="Esquemas en &lt; 12 meses"/>
      <sheetName val="Hoja1"/>
      <sheetName val="Incidencia dptos para mapa"/>
      <sheetName val="IMC"/>
      <sheetName val="carga viral"/>
      <sheetName val="40"/>
      <sheetName val="Tabla de esquemas"/>
      <sheetName val="Base de esquemas"/>
      <sheetName val="58"/>
      <sheetName val="62"/>
      <sheetName val="Tabla 38."/>
      <sheetName val="Hoja2"/>
      <sheetName val="Hoja4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5">
          <cell r="AV5" t="str">
            <v>Departamento</v>
          </cell>
          <cell r="AW5" t="str">
            <v>Carga</v>
          </cell>
          <cell r="AX5" t="str">
            <v>viral</v>
          </cell>
          <cell r="AY5" t="str">
            <v>ultima</v>
          </cell>
          <cell r="AZ5" t="str">
            <v>toma</v>
          </cell>
          <cell r="BA5" t="str">
            <v>cat</v>
          </cell>
        </row>
        <row r="6">
          <cell r="AA6" t="str">
            <v>departamento_20</v>
          </cell>
          <cell r="AB6">
            <v>0</v>
          </cell>
          <cell r="AC6">
            <v>1</v>
          </cell>
          <cell r="AD6" t="str">
            <v>Total</v>
          </cell>
          <cell r="AV6" t="str">
            <v>departamento_20</v>
          </cell>
          <cell r="AW6" t="str">
            <v>&lt;50</v>
          </cell>
          <cell r="AX6" t="str">
            <v>copia</v>
          </cell>
          <cell r="AY6">
            <v>50</v>
          </cell>
          <cell r="AZ6" t="str">
            <v>a</v>
          </cell>
          <cell r="BA6" t="str">
            <v>&lt;100</v>
          </cell>
          <cell r="BB6" t="str">
            <v>&gt;=1000cop</v>
          </cell>
          <cell r="BC6" t="str">
            <v>NA</v>
          </cell>
        </row>
        <row r="8">
          <cell r="AA8" t="str">
            <v>Antioquia</v>
          </cell>
          <cell r="AB8">
            <v>1154</v>
          </cell>
          <cell r="AC8">
            <v>19126</v>
          </cell>
          <cell r="AD8">
            <v>20280</v>
          </cell>
          <cell r="AV8" t="str">
            <v>Antioquia</v>
          </cell>
          <cell r="AW8">
            <v>14624</v>
          </cell>
          <cell r="AX8">
            <v>1757</v>
          </cell>
          <cell r="AY8">
            <v>2076</v>
          </cell>
          <cell r="AZ8">
            <v>0</v>
          </cell>
          <cell r="BA8">
            <v>562</v>
          </cell>
          <cell r="BB8">
            <v>107</v>
          </cell>
          <cell r="BC8">
            <v>19126</v>
          </cell>
        </row>
        <row r="9">
          <cell r="AB9">
            <v>5.69</v>
          </cell>
          <cell r="AC9">
            <v>94.31</v>
          </cell>
          <cell r="AD9">
            <v>100</v>
          </cell>
          <cell r="AW9">
            <v>76.459999999999994</v>
          </cell>
          <cell r="AX9">
            <v>9.19</v>
          </cell>
          <cell r="AY9">
            <v>10.85</v>
          </cell>
          <cell r="AZ9">
            <v>0</v>
          </cell>
          <cell r="BA9">
            <v>2.94</v>
          </cell>
          <cell r="BB9">
            <v>0.56000000000000005</v>
          </cell>
          <cell r="BC9">
            <v>100</v>
          </cell>
        </row>
        <row r="10">
          <cell r="AW10">
            <v>17.989999999999998</v>
          </cell>
          <cell r="AX10">
            <v>13.52</v>
          </cell>
          <cell r="AY10">
            <v>16.7</v>
          </cell>
          <cell r="AZ10">
            <v>0</v>
          </cell>
          <cell r="BA10">
            <v>19.04</v>
          </cell>
          <cell r="BB10">
            <v>10.53</v>
          </cell>
          <cell r="BC10">
            <v>17.28</v>
          </cell>
          <cell r="BJ10" t="str">
            <v>Antioquia</v>
          </cell>
          <cell r="BK10">
            <v>3393</v>
          </cell>
          <cell r="BL10">
            <v>15733</v>
          </cell>
          <cell r="BM10">
            <v>19126</v>
          </cell>
        </row>
        <row r="11">
          <cell r="AA11" t="str">
            <v xml:space="preserve">Atlántico </v>
          </cell>
          <cell r="AB11">
            <v>319</v>
          </cell>
          <cell r="AC11">
            <v>6981</v>
          </cell>
          <cell r="AD11">
            <v>7300</v>
          </cell>
          <cell r="BK11">
            <v>17.739999999999998</v>
          </cell>
          <cell r="BL11">
            <v>82.26</v>
          </cell>
          <cell r="BM11">
            <v>100</v>
          </cell>
        </row>
        <row r="12">
          <cell r="AB12">
            <v>4.37</v>
          </cell>
          <cell r="AC12">
            <v>95.63</v>
          </cell>
          <cell r="AD12">
            <v>100</v>
          </cell>
          <cell r="AV12" t="str">
            <v xml:space="preserve">Atlántico </v>
          </cell>
          <cell r="AW12">
            <v>5039</v>
          </cell>
          <cell r="AX12">
            <v>838</v>
          </cell>
          <cell r="AY12">
            <v>877</v>
          </cell>
          <cell r="AZ12">
            <v>0</v>
          </cell>
          <cell r="BA12">
            <v>186</v>
          </cell>
          <cell r="BB12">
            <v>41</v>
          </cell>
          <cell r="BC12">
            <v>6981</v>
          </cell>
          <cell r="BK12">
            <v>16.21</v>
          </cell>
          <cell r="BL12">
            <v>17.53</v>
          </cell>
          <cell r="BM12">
            <v>17.28</v>
          </cell>
        </row>
        <row r="13">
          <cell r="AW13">
            <v>72.180000000000007</v>
          </cell>
          <cell r="AX13">
            <v>12</v>
          </cell>
          <cell r="AY13">
            <v>12.56</v>
          </cell>
          <cell r="AZ13">
            <v>0</v>
          </cell>
          <cell r="BA13">
            <v>2.66</v>
          </cell>
          <cell r="BB13">
            <v>0.59</v>
          </cell>
          <cell r="BC13">
            <v>100</v>
          </cell>
        </row>
        <row r="14">
          <cell r="AA14" t="str">
            <v>Bogotá, D.C.</v>
          </cell>
          <cell r="AB14">
            <v>1502</v>
          </cell>
          <cell r="AC14">
            <v>24729</v>
          </cell>
          <cell r="AD14">
            <v>26231</v>
          </cell>
          <cell r="AW14">
            <v>6.2</v>
          </cell>
          <cell r="AX14">
            <v>6.45</v>
          </cell>
          <cell r="AY14">
            <v>7.06</v>
          </cell>
          <cell r="AZ14">
            <v>0</v>
          </cell>
          <cell r="BA14">
            <v>6.3</v>
          </cell>
          <cell r="BB14">
            <v>4.04</v>
          </cell>
          <cell r="BC14">
            <v>6.31</v>
          </cell>
          <cell r="BJ14" t="str">
            <v xml:space="preserve">Atlántico </v>
          </cell>
          <cell r="BK14">
            <v>1465</v>
          </cell>
          <cell r="BL14">
            <v>5516</v>
          </cell>
          <cell r="BM14">
            <v>6981</v>
          </cell>
        </row>
        <row r="15">
          <cell r="AB15">
            <v>5.73</v>
          </cell>
          <cell r="AC15">
            <v>94.27</v>
          </cell>
          <cell r="AD15">
            <v>100</v>
          </cell>
          <cell r="BK15">
            <v>20.99</v>
          </cell>
          <cell r="BL15">
            <v>79.010000000000005</v>
          </cell>
          <cell r="BM15">
            <v>100</v>
          </cell>
        </row>
        <row r="16">
          <cell r="AV16" t="str">
            <v>Bogotá, D.C.</v>
          </cell>
          <cell r="AW16">
            <v>18803</v>
          </cell>
          <cell r="AX16">
            <v>2588</v>
          </cell>
          <cell r="AY16">
            <v>2149</v>
          </cell>
          <cell r="AZ16">
            <v>0</v>
          </cell>
          <cell r="BA16">
            <v>749</v>
          </cell>
          <cell r="BB16">
            <v>440</v>
          </cell>
          <cell r="BC16">
            <v>24729</v>
          </cell>
          <cell r="BK16">
            <v>7</v>
          </cell>
          <cell r="BL16">
            <v>6.15</v>
          </cell>
          <cell r="BM16">
            <v>6.31</v>
          </cell>
        </row>
        <row r="17">
          <cell r="AA17" t="str">
            <v>Bolívar</v>
          </cell>
          <cell r="AB17">
            <v>153</v>
          </cell>
          <cell r="AC17">
            <v>4426</v>
          </cell>
          <cell r="AD17">
            <v>4579</v>
          </cell>
          <cell r="AW17">
            <v>76.040000000000006</v>
          </cell>
          <cell r="AX17">
            <v>10.47</v>
          </cell>
          <cell r="AY17">
            <v>8.69</v>
          </cell>
          <cell r="AZ17">
            <v>0</v>
          </cell>
          <cell r="BA17">
            <v>3.03</v>
          </cell>
          <cell r="BB17">
            <v>1.78</v>
          </cell>
          <cell r="BC17">
            <v>100</v>
          </cell>
        </row>
        <row r="18">
          <cell r="AB18">
            <v>3.34</v>
          </cell>
          <cell r="AC18">
            <v>96.66</v>
          </cell>
          <cell r="AD18">
            <v>100</v>
          </cell>
          <cell r="AW18">
            <v>23.13</v>
          </cell>
          <cell r="AX18">
            <v>19.920000000000002</v>
          </cell>
          <cell r="AY18">
            <v>17.29</v>
          </cell>
          <cell r="AZ18">
            <v>0</v>
          </cell>
          <cell r="BA18">
            <v>25.37</v>
          </cell>
          <cell r="BB18">
            <v>43.31</v>
          </cell>
          <cell r="BC18">
            <v>22.34</v>
          </cell>
          <cell r="BJ18" t="str">
            <v>Bogotá, D.C.</v>
          </cell>
          <cell r="BK18">
            <v>4053</v>
          </cell>
          <cell r="BL18">
            <v>20676</v>
          </cell>
          <cell r="BM18">
            <v>24729</v>
          </cell>
        </row>
        <row r="19">
          <cell r="BK19">
            <v>16.39</v>
          </cell>
          <cell r="BL19">
            <v>83.61</v>
          </cell>
          <cell r="BM19">
            <v>100</v>
          </cell>
        </row>
        <row r="20">
          <cell r="AA20" t="str">
            <v>Boyacá</v>
          </cell>
          <cell r="AB20">
            <v>55</v>
          </cell>
          <cell r="AC20">
            <v>769</v>
          </cell>
          <cell r="AD20">
            <v>824</v>
          </cell>
          <cell r="AV20" t="str">
            <v>Bolívar</v>
          </cell>
          <cell r="AW20">
            <v>2881</v>
          </cell>
          <cell r="AX20">
            <v>650</v>
          </cell>
          <cell r="AY20">
            <v>755</v>
          </cell>
          <cell r="AZ20">
            <v>0</v>
          </cell>
          <cell r="BA20">
            <v>130</v>
          </cell>
          <cell r="BB20">
            <v>10</v>
          </cell>
          <cell r="BC20">
            <v>4426</v>
          </cell>
          <cell r="BK20">
            <v>19.37</v>
          </cell>
          <cell r="BL20">
            <v>23.03</v>
          </cell>
          <cell r="BM20">
            <v>22.34</v>
          </cell>
        </row>
        <row r="21">
          <cell r="AB21">
            <v>6.67</v>
          </cell>
          <cell r="AC21">
            <v>93.33</v>
          </cell>
          <cell r="AD21">
            <v>100</v>
          </cell>
          <cell r="AW21">
            <v>65.09</v>
          </cell>
          <cell r="AX21">
            <v>14.69</v>
          </cell>
          <cell r="AY21">
            <v>17.059999999999999</v>
          </cell>
          <cell r="AZ21">
            <v>0</v>
          </cell>
          <cell r="BA21">
            <v>2.94</v>
          </cell>
          <cell r="BB21">
            <v>0.23</v>
          </cell>
          <cell r="BC21">
            <v>100</v>
          </cell>
        </row>
        <row r="22">
          <cell r="AW22">
            <v>3.54</v>
          </cell>
          <cell r="AX22">
            <v>5</v>
          </cell>
          <cell r="AY22">
            <v>6.07</v>
          </cell>
          <cell r="AZ22">
            <v>0</v>
          </cell>
          <cell r="BA22">
            <v>4.4000000000000004</v>
          </cell>
          <cell r="BB22">
            <v>0.98</v>
          </cell>
          <cell r="BC22">
            <v>4</v>
          </cell>
          <cell r="BJ22" t="str">
            <v>Bolívar</v>
          </cell>
          <cell r="BK22">
            <v>1170</v>
          </cell>
          <cell r="BL22">
            <v>3256</v>
          </cell>
          <cell r="BM22">
            <v>4426</v>
          </cell>
        </row>
        <row r="23">
          <cell r="AA23" t="str">
            <v>Caldas</v>
          </cell>
          <cell r="AB23">
            <v>98</v>
          </cell>
          <cell r="AC23">
            <v>1854</v>
          </cell>
          <cell r="AD23">
            <v>1952</v>
          </cell>
          <cell r="BK23">
            <v>26.43</v>
          </cell>
          <cell r="BL23">
            <v>73.569999999999993</v>
          </cell>
          <cell r="BM23">
            <v>100</v>
          </cell>
        </row>
        <row r="24">
          <cell r="AB24">
            <v>5.0199999999999996</v>
          </cell>
          <cell r="AC24">
            <v>94.98</v>
          </cell>
          <cell r="AD24">
            <v>100</v>
          </cell>
          <cell r="AV24" t="str">
            <v>Boyacá</v>
          </cell>
          <cell r="AW24">
            <v>517</v>
          </cell>
          <cell r="AX24">
            <v>99</v>
          </cell>
          <cell r="AY24">
            <v>120</v>
          </cell>
          <cell r="AZ24">
            <v>0</v>
          </cell>
          <cell r="BA24">
            <v>17</v>
          </cell>
          <cell r="BB24">
            <v>16</v>
          </cell>
          <cell r="BC24">
            <v>769</v>
          </cell>
          <cell r="BK24">
            <v>5.59</v>
          </cell>
          <cell r="BL24">
            <v>3.63</v>
          </cell>
          <cell r="BM24">
            <v>4</v>
          </cell>
        </row>
        <row r="25">
          <cell r="AW25">
            <v>67.23</v>
          </cell>
          <cell r="AX25">
            <v>12.87</v>
          </cell>
          <cell r="AY25">
            <v>15.6</v>
          </cell>
          <cell r="AZ25">
            <v>0</v>
          </cell>
          <cell r="BA25">
            <v>2.21</v>
          </cell>
          <cell r="BB25">
            <v>2.08</v>
          </cell>
          <cell r="BC25">
            <v>100</v>
          </cell>
        </row>
        <row r="26">
          <cell r="AA26" t="str">
            <v>Caquetá</v>
          </cell>
          <cell r="AB26">
            <v>21</v>
          </cell>
          <cell r="AC26">
            <v>398</v>
          </cell>
          <cell r="AD26">
            <v>419</v>
          </cell>
          <cell r="AW26">
            <v>0.64</v>
          </cell>
          <cell r="AX26">
            <v>0.76</v>
          </cell>
          <cell r="AY26">
            <v>0.97</v>
          </cell>
          <cell r="AZ26">
            <v>0</v>
          </cell>
          <cell r="BA26">
            <v>0.57999999999999996</v>
          </cell>
          <cell r="BB26">
            <v>1.57</v>
          </cell>
          <cell r="BC26">
            <v>0.69</v>
          </cell>
          <cell r="BJ26" t="str">
            <v>Boyacá</v>
          </cell>
          <cell r="BK26">
            <v>189</v>
          </cell>
          <cell r="BL26">
            <v>580</v>
          </cell>
          <cell r="BM26">
            <v>769</v>
          </cell>
        </row>
        <row r="27">
          <cell r="AB27">
            <v>5.01</v>
          </cell>
          <cell r="AC27">
            <v>94.99</v>
          </cell>
          <cell r="AD27">
            <v>100</v>
          </cell>
          <cell r="BK27">
            <v>24.58</v>
          </cell>
          <cell r="BL27">
            <v>75.42</v>
          </cell>
          <cell r="BM27">
            <v>100</v>
          </cell>
        </row>
        <row r="28">
          <cell r="AV28" t="str">
            <v>Caldas</v>
          </cell>
          <cell r="AW28">
            <v>1407</v>
          </cell>
          <cell r="AX28">
            <v>227</v>
          </cell>
          <cell r="AY28">
            <v>157</v>
          </cell>
          <cell r="AZ28">
            <v>0</v>
          </cell>
          <cell r="BA28">
            <v>55</v>
          </cell>
          <cell r="BB28">
            <v>8</v>
          </cell>
          <cell r="BC28">
            <v>1854</v>
          </cell>
          <cell r="BK28">
            <v>0.9</v>
          </cell>
          <cell r="BL28">
            <v>0.65</v>
          </cell>
          <cell r="BM28">
            <v>0.69</v>
          </cell>
        </row>
        <row r="29">
          <cell r="AA29" t="str">
            <v xml:space="preserve">Cauca </v>
          </cell>
          <cell r="AB29">
            <v>61</v>
          </cell>
          <cell r="AC29">
            <v>1484</v>
          </cell>
          <cell r="AD29">
            <v>1545</v>
          </cell>
          <cell r="AW29">
            <v>75.89</v>
          </cell>
          <cell r="AX29">
            <v>12.24</v>
          </cell>
          <cell r="AY29">
            <v>8.4700000000000006</v>
          </cell>
          <cell r="AZ29">
            <v>0</v>
          </cell>
          <cell r="BA29">
            <v>2.97</v>
          </cell>
          <cell r="BB29">
            <v>0.43</v>
          </cell>
          <cell r="BC29">
            <v>100</v>
          </cell>
        </row>
        <row r="30">
          <cell r="AB30">
            <v>3.95</v>
          </cell>
          <cell r="AC30">
            <v>96.05</v>
          </cell>
          <cell r="AD30">
            <v>100</v>
          </cell>
          <cell r="AW30">
            <v>1.73</v>
          </cell>
          <cell r="AX30">
            <v>1.75</v>
          </cell>
          <cell r="AY30">
            <v>1.26</v>
          </cell>
          <cell r="AZ30">
            <v>0</v>
          </cell>
          <cell r="BA30">
            <v>1.86</v>
          </cell>
          <cell r="BB30">
            <v>0.79</v>
          </cell>
          <cell r="BC30">
            <v>1.67</v>
          </cell>
          <cell r="BJ30" t="str">
            <v>Caldas</v>
          </cell>
          <cell r="BK30">
            <v>291</v>
          </cell>
          <cell r="BL30">
            <v>1563</v>
          </cell>
          <cell r="BM30">
            <v>1854</v>
          </cell>
        </row>
        <row r="31">
          <cell r="BK31">
            <v>15.7</v>
          </cell>
          <cell r="BL31">
            <v>84.3</v>
          </cell>
          <cell r="BM31">
            <v>100</v>
          </cell>
        </row>
        <row r="32">
          <cell r="AA32" t="str">
            <v xml:space="preserve">Cesar </v>
          </cell>
          <cell r="AB32">
            <v>129</v>
          </cell>
          <cell r="AC32">
            <v>2242</v>
          </cell>
          <cell r="AD32">
            <v>2371</v>
          </cell>
          <cell r="AV32" t="str">
            <v>Caquetá</v>
          </cell>
          <cell r="AW32">
            <v>299</v>
          </cell>
          <cell r="AX32">
            <v>54</v>
          </cell>
          <cell r="AY32">
            <v>43</v>
          </cell>
          <cell r="AZ32">
            <v>0</v>
          </cell>
          <cell r="BA32">
            <v>2</v>
          </cell>
          <cell r="BB32">
            <v>0</v>
          </cell>
          <cell r="BC32">
            <v>398</v>
          </cell>
          <cell r="BK32">
            <v>1.39</v>
          </cell>
          <cell r="BL32">
            <v>1.74</v>
          </cell>
          <cell r="BM32">
            <v>1.67</v>
          </cell>
        </row>
        <row r="33">
          <cell r="AB33">
            <v>5.44</v>
          </cell>
          <cell r="AC33">
            <v>94.56</v>
          </cell>
          <cell r="AD33">
            <v>100</v>
          </cell>
          <cell r="AW33">
            <v>75.13</v>
          </cell>
          <cell r="AX33">
            <v>13.57</v>
          </cell>
          <cell r="AY33">
            <v>10.8</v>
          </cell>
          <cell r="AZ33">
            <v>0</v>
          </cell>
          <cell r="BA33">
            <v>0.5</v>
          </cell>
          <cell r="BB33">
            <v>0</v>
          </cell>
          <cell r="BC33">
            <v>100</v>
          </cell>
        </row>
        <row r="34">
          <cell r="AW34">
            <v>0.37</v>
          </cell>
          <cell r="AX34">
            <v>0.42</v>
          </cell>
          <cell r="AY34">
            <v>0.35</v>
          </cell>
          <cell r="AZ34">
            <v>0</v>
          </cell>
          <cell r="BA34">
            <v>7.0000000000000007E-2</v>
          </cell>
          <cell r="BB34">
            <v>0</v>
          </cell>
          <cell r="BC34">
            <v>0.36</v>
          </cell>
          <cell r="BJ34" t="str">
            <v>Caquetá</v>
          </cell>
          <cell r="BK34">
            <v>63</v>
          </cell>
          <cell r="BL34">
            <v>335</v>
          </cell>
          <cell r="BM34">
            <v>398</v>
          </cell>
        </row>
        <row r="35">
          <cell r="AA35" t="str">
            <v xml:space="preserve">Córdoba </v>
          </cell>
          <cell r="AB35">
            <v>199</v>
          </cell>
          <cell r="AC35">
            <v>3875</v>
          </cell>
          <cell r="AD35">
            <v>4074</v>
          </cell>
          <cell r="BK35">
            <v>15.83</v>
          </cell>
          <cell r="BL35">
            <v>84.17</v>
          </cell>
          <cell r="BM35">
            <v>100</v>
          </cell>
        </row>
        <row r="36">
          <cell r="AB36">
            <v>4.88</v>
          </cell>
          <cell r="AC36">
            <v>95.12</v>
          </cell>
          <cell r="AD36">
            <v>100</v>
          </cell>
          <cell r="AV36" t="str">
            <v xml:space="preserve">Cauca </v>
          </cell>
          <cell r="AW36">
            <v>1179</v>
          </cell>
          <cell r="AX36">
            <v>133</v>
          </cell>
          <cell r="AY36">
            <v>116</v>
          </cell>
          <cell r="AZ36">
            <v>0</v>
          </cell>
          <cell r="BA36">
            <v>53</v>
          </cell>
          <cell r="BB36">
            <v>3</v>
          </cell>
          <cell r="BC36">
            <v>1484</v>
          </cell>
          <cell r="BK36">
            <v>0.3</v>
          </cell>
          <cell r="BL36">
            <v>0.37</v>
          </cell>
          <cell r="BM36">
            <v>0.36</v>
          </cell>
        </row>
        <row r="37">
          <cell r="AW37">
            <v>79.45</v>
          </cell>
          <cell r="AX37">
            <v>8.9600000000000009</v>
          </cell>
          <cell r="AY37">
            <v>7.82</v>
          </cell>
          <cell r="AZ37">
            <v>0</v>
          </cell>
          <cell r="BA37">
            <v>3.57</v>
          </cell>
          <cell r="BB37">
            <v>0.2</v>
          </cell>
          <cell r="BC37">
            <v>100</v>
          </cell>
        </row>
        <row r="38">
          <cell r="AA38" t="str">
            <v>Cundinamarca</v>
          </cell>
          <cell r="AB38">
            <v>142</v>
          </cell>
          <cell r="AC38">
            <v>2979</v>
          </cell>
          <cell r="AD38">
            <v>3121</v>
          </cell>
          <cell r="AW38">
            <v>1.45</v>
          </cell>
          <cell r="AX38">
            <v>1.02</v>
          </cell>
          <cell r="AY38">
            <v>0.93</v>
          </cell>
          <cell r="AZ38">
            <v>0</v>
          </cell>
          <cell r="BA38">
            <v>1.8</v>
          </cell>
          <cell r="BB38">
            <v>0.3</v>
          </cell>
          <cell r="BC38">
            <v>1.34</v>
          </cell>
          <cell r="BJ38" t="str">
            <v xml:space="preserve">Cauca </v>
          </cell>
          <cell r="BK38">
            <v>228</v>
          </cell>
          <cell r="BL38">
            <v>1256</v>
          </cell>
          <cell r="BM38">
            <v>1484</v>
          </cell>
        </row>
        <row r="39">
          <cell r="AB39">
            <v>4.55</v>
          </cell>
          <cell r="AC39">
            <v>95.45</v>
          </cell>
          <cell r="AD39">
            <v>100</v>
          </cell>
          <cell r="BK39">
            <v>15.36</v>
          </cell>
          <cell r="BL39">
            <v>84.64</v>
          </cell>
          <cell r="BM39">
            <v>100</v>
          </cell>
        </row>
        <row r="40">
          <cell r="AV40" t="str">
            <v xml:space="preserve">Cesar </v>
          </cell>
          <cell r="AW40">
            <v>1562</v>
          </cell>
          <cell r="AX40">
            <v>298</v>
          </cell>
          <cell r="AY40">
            <v>304</v>
          </cell>
          <cell r="AZ40">
            <v>0</v>
          </cell>
          <cell r="BA40">
            <v>73</v>
          </cell>
          <cell r="BB40">
            <v>5</v>
          </cell>
          <cell r="BC40">
            <v>2242</v>
          </cell>
          <cell r="BK40">
            <v>1.0900000000000001</v>
          </cell>
          <cell r="BL40">
            <v>1.4</v>
          </cell>
          <cell r="BM40">
            <v>1.34</v>
          </cell>
        </row>
        <row r="41">
          <cell r="AA41" t="str">
            <v xml:space="preserve">Chocó </v>
          </cell>
          <cell r="AB41">
            <v>19</v>
          </cell>
          <cell r="AC41">
            <v>283</v>
          </cell>
          <cell r="AD41">
            <v>302</v>
          </cell>
          <cell r="AW41">
            <v>69.67</v>
          </cell>
          <cell r="AX41">
            <v>13.29</v>
          </cell>
          <cell r="AY41">
            <v>13.56</v>
          </cell>
          <cell r="AZ41">
            <v>0</v>
          </cell>
          <cell r="BA41">
            <v>3.26</v>
          </cell>
          <cell r="BB41">
            <v>0.22</v>
          </cell>
          <cell r="BC41">
            <v>100</v>
          </cell>
        </row>
        <row r="42">
          <cell r="AB42">
            <v>6.29</v>
          </cell>
          <cell r="AC42">
            <v>93.71</v>
          </cell>
          <cell r="AD42">
            <v>100</v>
          </cell>
          <cell r="AW42">
            <v>1.92</v>
          </cell>
          <cell r="AX42">
            <v>2.29</v>
          </cell>
          <cell r="AY42">
            <v>2.4500000000000002</v>
          </cell>
          <cell r="AZ42">
            <v>0</v>
          </cell>
          <cell r="BA42">
            <v>2.4700000000000002</v>
          </cell>
          <cell r="BB42">
            <v>0.49</v>
          </cell>
          <cell r="BC42">
            <v>2.0299999999999998</v>
          </cell>
          <cell r="BJ42" t="str">
            <v xml:space="preserve">Cesar </v>
          </cell>
          <cell r="BK42">
            <v>498</v>
          </cell>
          <cell r="BL42">
            <v>1744</v>
          </cell>
          <cell r="BM42">
            <v>2242</v>
          </cell>
        </row>
        <row r="43">
          <cell r="BK43">
            <v>22.21</v>
          </cell>
          <cell r="BL43">
            <v>77.790000000000006</v>
          </cell>
          <cell r="BM43">
            <v>100</v>
          </cell>
        </row>
        <row r="44">
          <cell r="AA44" t="str">
            <v>Huila</v>
          </cell>
          <cell r="AB44">
            <v>94</v>
          </cell>
          <cell r="AC44">
            <v>1724</v>
          </cell>
          <cell r="AD44">
            <v>1818</v>
          </cell>
          <cell r="AV44" t="str">
            <v xml:space="preserve">Córdoba </v>
          </cell>
          <cell r="AW44">
            <v>2804</v>
          </cell>
          <cell r="AX44">
            <v>441</v>
          </cell>
          <cell r="AY44">
            <v>561</v>
          </cell>
          <cell r="AZ44">
            <v>0</v>
          </cell>
          <cell r="BA44">
            <v>56</v>
          </cell>
          <cell r="BB44">
            <v>13</v>
          </cell>
          <cell r="BC44">
            <v>3875</v>
          </cell>
          <cell r="BK44">
            <v>2.38</v>
          </cell>
          <cell r="BL44">
            <v>1.94</v>
          </cell>
          <cell r="BM44">
            <v>2.0299999999999998</v>
          </cell>
        </row>
        <row r="45">
          <cell r="AB45">
            <v>5.17</v>
          </cell>
          <cell r="AC45">
            <v>94.83</v>
          </cell>
          <cell r="AD45">
            <v>100</v>
          </cell>
          <cell r="AW45">
            <v>72.36</v>
          </cell>
          <cell r="AX45">
            <v>11.38</v>
          </cell>
          <cell r="AY45">
            <v>14.48</v>
          </cell>
          <cell r="AZ45">
            <v>0</v>
          </cell>
          <cell r="BA45">
            <v>1.45</v>
          </cell>
          <cell r="BB45">
            <v>0.34</v>
          </cell>
          <cell r="BC45">
            <v>100</v>
          </cell>
        </row>
        <row r="46">
          <cell r="AW46">
            <v>3.45</v>
          </cell>
          <cell r="AX46">
            <v>3.39</v>
          </cell>
          <cell r="AY46">
            <v>4.51</v>
          </cell>
          <cell r="AZ46">
            <v>0</v>
          </cell>
          <cell r="BA46">
            <v>1.9</v>
          </cell>
          <cell r="BB46">
            <v>1.28</v>
          </cell>
          <cell r="BC46">
            <v>3.5</v>
          </cell>
          <cell r="BJ46" t="str">
            <v xml:space="preserve">Córdoba </v>
          </cell>
          <cell r="BK46">
            <v>821</v>
          </cell>
          <cell r="BL46">
            <v>3054</v>
          </cell>
          <cell r="BM46">
            <v>3875</v>
          </cell>
        </row>
        <row r="47">
          <cell r="AA47" t="str">
            <v>La Guajira</v>
          </cell>
          <cell r="AB47">
            <v>35</v>
          </cell>
          <cell r="AC47">
            <v>1044</v>
          </cell>
          <cell r="AD47">
            <v>1079</v>
          </cell>
          <cell r="BK47">
            <v>21.19</v>
          </cell>
          <cell r="BL47">
            <v>78.81</v>
          </cell>
          <cell r="BM47">
            <v>100</v>
          </cell>
        </row>
        <row r="48">
          <cell r="AB48">
            <v>3.24</v>
          </cell>
          <cell r="AC48">
            <v>96.76</v>
          </cell>
          <cell r="AD48">
            <v>100</v>
          </cell>
          <cell r="AV48" t="str">
            <v>Cundinamarca</v>
          </cell>
          <cell r="AW48">
            <v>2207</v>
          </cell>
          <cell r="AX48">
            <v>327</v>
          </cell>
          <cell r="AY48">
            <v>300</v>
          </cell>
          <cell r="AZ48">
            <v>4</v>
          </cell>
          <cell r="BA48">
            <v>85</v>
          </cell>
          <cell r="BB48">
            <v>56</v>
          </cell>
          <cell r="BC48">
            <v>2979</v>
          </cell>
          <cell r="BK48">
            <v>3.92</v>
          </cell>
          <cell r="BL48">
            <v>3.4</v>
          </cell>
          <cell r="BM48">
            <v>3.5</v>
          </cell>
        </row>
        <row r="49">
          <cell r="AW49">
            <v>74.09</v>
          </cell>
          <cell r="AX49">
            <v>10.98</v>
          </cell>
          <cell r="AY49">
            <v>10.07</v>
          </cell>
          <cell r="AZ49">
            <v>0.13</v>
          </cell>
          <cell r="BA49">
            <v>2.85</v>
          </cell>
          <cell r="BB49">
            <v>1.88</v>
          </cell>
          <cell r="BC49">
            <v>100</v>
          </cell>
        </row>
        <row r="50">
          <cell r="AA50" t="str">
            <v>Magdalena</v>
          </cell>
          <cell r="AB50">
            <v>189</v>
          </cell>
          <cell r="AC50">
            <v>2696</v>
          </cell>
          <cell r="AD50">
            <v>2885</v>
          </cell>
          <cell r="AW50">
            <v>2.71</v>
          </cell>
          <cell r="AX50">
            <v>2.52</v>
          </cell>
          <cell r="AY50">
            <v>2.41</v>
          </cell>
          <cell r="AZ50">
            <v>100</v>
          </cell>
          <cell r="BA50">
            <v>2.88</v>
          </cell>
          <cell r="BB50">
            <v>5.51</v>
          </cell>
          <cell r="BC50">
            <v>2.69</v>
          </cell>
          <cell r="BJ50" t="str">
            <v>Cundinamarca</v>
          </cell>
          <cell r="BK50">
            <v>552</v>
          </cell>
          <cell r="BL50">
            <v>2427</v>
          </cell>
          <cell r="BM50">
            <v>2979</v>
          </cell>
        </row>
        <row r="51">
          <cell r="AB51">
            <v>6.55</v>
          </cell>
          <cell r="AC51">
            <v>93.45</v>
          </cell>
          <cell r="AD51">
            <v>100</v>
          </cell>
          <cell r="BK51">
            <v>18.53</v>
          </cell>
          <cell r="BL51">
            <v>81.47</v>
          </cell>
          <cell r="BM51">
            <v>100</v>
          </cell>
        </row>
        <row r="52">
          <cell r="AV52" t="str">
            <v xml:space="preserve">Chocó </v>
          </cell>
          <cell r="AW52">
            <v>182</v>
          </cell>
          <cell r="AX52">
            <v>44</v>
          </cell>
          <cell r="AY52">
            <v>51</v>
          </cell>
          <cell r="AZ52">
            <v>0</v>
          </cell>
          <cell r="BA52">
            <v>5</v>
          </cell>
          <cell r="BB52">
            <v>1</v>
          </cell>
          <cell r="BC52">
            <v>283</v>
          </cell>
          <cell r="BK52">
            <v>2.64</v>
          </cell>
          <cell r="BL52">
            <v>2.7</v>
          </cell>
          <cell r="BM52">
            <v>2.69</v>
          </cell>
        </row>
        <row r="53">
          <cell r="AA53" t="str">
            <v>Meta</v>
          </cell>
          <cell r="AB53">
            <v>170</v>
          </cell>
          <cell r="AC53">
            <v>2099</v>
          </cell>
          <cell r="AD53">
            <v>2269</v>
          </cell>
          <cell r="AW53">
            <v>64.31</v>
          </cell>
          <cell r="AX53">
            <v>15.55</v>
          </cell>
          <cell r="AY53">
            <v>18.02</v>
          </cell>
          <cell r="AZ53">
            <v>0</v>
          </cell>
          <cell r="BA53">
            <v>1.77</v>
          </cell>
          <cell r="BB53">
            <v>0.35</v>
          </cell>
          <cell r="BC53">
            <v>100</v>
          </cell>
        </row>
        <row r="54">
          <cell r="AB54">
            <v>7.49</v>
          </cell>
          <cell r="AC54">
            <v>92.51</v>
          </cell>
          <cell r="AD54">
            <v>100</v>
          </cell>
          <cell r="AW54">
            <v>0.22</v>
          </cell>
          <cell r="AX54">
            <v>0.34</v>
          </cell>
          <cell r="AY54">
            <v>0.41</v>
          </cell>
          <cell r="AZ54">
            <v>0</v>
          </cell>
          <cell r="BA54">
            <v>0.17</v>
          </cell>
          <cell r="BB54">
            <v>0.1</v>
          </cell>
          <cell r="BC54">
            <v>0.26</v>
          </cell>
          <cell r="BJ54" t="str">
            <v xml:space="preserve">Chocó </v>
          </cell>
          <cell r="BK54">
            <v>77</v>
          </cell>
          <cell r="BL54">
            <v>206</v>
          </cell>
          <cell r="BM54">
            <v>283</v>
          </cell>
        </row>
        <row r="55">
          <cell r="BK55">
            <v>27.21</v>
          </cell>
          <cell r="BL55">
            <v>72.790000000000006</v>
          </cell>
          <cell r="BM55">
            <v>100</v>
          </cell>
        </row>
        <row r="56">
          <cell r="AA56" t="str">
            <v xml:space="preserve">Nariño </v>
          </cell>
          <cell r="AB56">
            <v>74</v>
          </cell>
          <cell r="AC56">
            <v>1638</v>
          </cell>
          <cell r="AD56">
            <v>1712</v>
          </cell>
          <cell r="AV56" t="str">
            <v>Huila</v>
          </cell>
          <cell r="AW56">
            <v>1216</v>
          </cell>
          <cell r="AX56">
            <v>287</v>
          </cell>
          <cell r="AY56">
            <v>199</v>
          </cell>
          <cell r="AZ56">
            <v>0</v>
          </cell>
          <cell r="BA56">
            <v>18</v>
          </cell>
          <cell r="BB56">
            <v>4</v>
          </cell>
          <cell r="BC56">
            <v>1724</v>
          </cell>
          <cell r="BK56">
            <v>0.37</v>
          </cell>
          <cell r="BL56">
            <v>0.23</v>
          </cell>
          <cell r="BM56">
            <v>0.26</v>
          </cell>
        </row>
        <row r="57">
          <cell r="AB57">
            <v>4.32</v>
          </cell>
          <cell r="AC57">
            <v>95.68</v>
          </cell>
          <cell r="AD57">
            <v>100</v>
          </cell>
          <cell r="AW57">
            <v>70.53</v>
          </cell>
          <cell r="AX57">
            <v>16.649999999999999</v>
          </cell>
          <cell r="AY57">
            <v>11.54</v>
          </cell>
          <cell r="AZ57">
            <v>0</v>
          </cell>
          <cell r="BA57">
            <v>1.04</v>
          </cell>
          <cell r="BB57">
            <v>0.23</v>
          </cell>
          <cell r="BC57">
            <v>100</v>
          </cell>
        </row>
        <row r="58">
          <cell r="AW58">
            <v>1.5</v>
          </cell>
          <cell r="AX58">
            <v>2.21</v>
          </cell>
          <cell r="AY58">
            <v>1.6</v>
          </cell>
          <cell r="AZ58">
            <v>0</v>
          </cell>
          <cell r="BA58">
            <v>0.61</v>
          </cell>
          <cell r="BB58">
            <v>0.39</v>
          </cell>
          <cell r="BC58">
            <v>1.56</v>
          </cell>
          <cell r="BJ58" t="str">
            <v>Huila</v>
          </cell>
          <cell r="BK58">
            <v>309</v>
          </cell>
          <cell r="BL58">
            <v>1415</v>
          </cell>
          <cell r="BM58">
            <v>1724</v>
          </cell>
        </row>
        <row r="59">
          <cell r="AA59" t="str">
            <v>Norte de Santander</v>
          </cell>
          <cell r="AB59">
            <v>105</v>
          </cell>
          <cell r="AC59">
            <v>3217</v>
          </cell>
          <cell r="AD59">
            <v>3322</v>
          </cell>
          <cell r="BK59">
            <v>17.920000000000002</v>
          </cell>
          <cell r="BL59">
            <v>82.08</v>
          </cell>
          <cell r="BM59">
            <v>100</v>
          </cell>
        </row>
        <row r="60">
          <cell r="AB60">
            <v>3.16</v>
          </cell>
          <cell r="AC60">
            <v>96.84</v>
          </cell>
          <cell r="AD60">
            <v>100</v>
          </cell>
          <cell r="AV60" t="str">
            <v>La Guajira</v>
          </cell>
          <cell r="AW60">
            <v>542</v>
          </cell>
          <cell r="AX60">
            <v>262</v>
          </cell>
          <cell r="AY60">
            <v>205</v>
          </cell>
          <cell r="AZ60">
            <v>0</v>
          </cell>
          <cell r="BA60">
            <v>33</v>
          </cell>
          <cell r="BB60">
            <v>2</v>
          </cell>
          <cell r="BC60">
            <v>1044</v>
          </cell>
          <cell r="BK60">
            <v>1.48</v>
          </cell>
          <cell r="BL60">
            <v>1.58</v>
          </cell>
          <cell r="BM60">
            <v>1.56</v>
          </cell>
        </row>
        <row r="61">
          <cell r="AW61">
            <v>51.92</v>
          </cell>
          <cell r="AX61">
            <v>25.1</v>
          </cell>
          <cell r="AY61">
            <v>19.64</v>
          </cell>
          <cell r="AZ61">
            <v>0</v>
          </cell>
          <cell r="BA61">
            <v>3.16</v>
          </cell>
          <cell r="BB61">
            <v>0.19</v>
          </cell>
          <cell r="BC61">
            <v>100</v>
          </cell>
        </row>
        <row r="62">
          <cell r="AA62" t="str">
            <v>Quindío</v>
          </cell>
          <cell r="AB62">
            <v>147</v>
          </cell>
          <cell r="AC62">
            <v>2159</v>
          </cell>
          <cell r="AD62">
            <v>2306</v>
          </cell>
          <cell r="AW62">
            <v>0.67</v>
          </cell>
          <cell r="AX62">
            <v>2.02</v>
          </cell>
          <cell r="AY62">
            <v>1.65</v>
          </cell>
          <cell r="AZ62">
            <v>0</v>
          </cell>
          <cell r="BA62">
            <v>1.1200000000000001</v>
          </cell>
          <cell r="BB62">
            <v>0.2</v>
          </cell>
          <cell r="BC62">
            <v>0.94</v>
          </cell>
          <cell r="BJ62" t="str">
            <v>La Guajira</v>
          </cell>
          <cell r="BK62">
            <v>346</v>
          </cell>
          <cell r="BL62">
            <v>698</v>
          </cell>
          <cell r="BM62">
            <v>1044</v>
          </cell>
        </row>
        <row r="63">
          <cell r="AB63">
            <v>6.37</v>
          </cell>
          <cell r="AC63">
            <v>93.63</v>
          </cell>
          <cell r="AD63">
            <v>100</v>
          </cell>
          <cell r="BK63">
            <v>33.14</v>
          </cell>
          <cell r="BL63">
            <v>66.86</v>
          </cell>
          <cell r="BM63">
            <v>100</v>
          </cell>
        </row>
        <row r="64">
          <cell r="AV64" t="str">
            <v>Magdalena</v>
          </cell>
          <cell r="AW64">
            <v>1831</v>
          </cell>
          <cell r="AX64">
            <v>369</v>
          </cell>
          <cell r="AY64">
            <v>397</v>
          </cell>
          <cell r="AZ64">
            <v>0</v>
          </cell>
          <cell r="BA64">
            <v>78</v>
          </cell>
          <cell r="BB64">
            <v>21</v>
          </cell>
          <cell r="BC64">
            <v>2696</v>
          </cell>
          <cell r="BK64">
            <v>1.65</v>
          </cell>
          <cell r="BL64">
            <v>0.78</v>
          </cell>
          <cell r="BM64">
            <v>0.94</v>
          </cell>
        </row>
        <row r="65">
          <cell r="AA65" t="str">
            <v>Risaralda</v>
          </cell>
          <cell r="AB65">
            <v>177</v>
          </cell>
          <cell r="AC65">
            <v>3072</v>
          </cell>
          <cell r="AD65">
            <v>3249</v>
          </cell>
          <cell r="AW65">
            <v>67.92</v>
          </cell>
          <cell r="AX65">
            <v>13.69</v>
          </cell>
          <cell r="AY65">
            <v>14.73</v>
          </cell>
          <cell r="AZ65">
            <v>0</v>
          </cell>
          <cell r="BA65">
            <v>2.89</v>
          </cell>
          <cell r="BB65">
            <v>0.78</v>
          </cell>
          <cell r="BC65">
            <v>100</v>
          </cell>
        </row>
        <row r="66">
          <cell r="AB66">
            <v>5.45</v>
          </cell>
          <cell r="AC66">
            <v>94.55</v>
          </cell>
          <cell r="AD66">
            <v>100</v>
          </cell>
          <cell r="AW66">
            <v>2.25</v>
          </cell>
          <cell r="AX66">
            <v>2.84</v>
          </cell>
          <cell r="AY66">
            <v>3.19</v>
          </cell>
          <cell r="AZ66">
            <v>0</v>
          </cell>
          <cell r="BA66">
            <v>2.64</v>
          </cell>
          <cell r="BB66">
            <v>2.0699999999999998</v>
          </cell>
          <cell r="BC66">
            <v>2.44</v>
          </cell>
          <cell r="BJ66" t="str">
            <v>Magdalena</v>
          </cell>
          <cell r="BK66">
            <v>642</v>
          </cell>
          <cell r="BL66">
            <v>2054</v>
          </cell>
          <cell r="BM66">
            <v>2696</v>
          </cell>
        </row>
        <row r="67">
          <cell r="BK67">
            <v>23.81</v>
          </cell>
          <cell r="BL67">
            <v>76.19</v>
          </cell>
          <cell r="BM67">
            <v>100</v>
          </cell>
        </row>
        <row r="68">
          <cell r="AA68" t="str">
            <v>Santander</v>
          </cell>
          <cell r="AB68">
            <v>211</v>
          </cell>
          <cell r="AC68">
            <v>4262</v>
          </cell>
          <cell r="AD68">
            <v>4473</v>
          </cell>
          <cell r="AV68" t="str">
            <v>Meta</v>
          </cell>
          <cell r="AW68">
            <v>1426</v>
          </cell>
          <cell r="AX68">
            <v>315</v>
          </cell>
          <cell r="AY68">
            <v>291</v>
          </cell>
          <cell r="AZ68">
            <v>0</v>
          </cell>
          <cell r="BA68">
            <v>40</v>
          </cell>
          <cell r="BB68">
            <v>27</v>
          </cell>
          <cell r="BC68">
            <v>2099</v>
          </cell>
          <cell r="BK68">
            <v>3.07</v>
          </cell>
          <cell r="BL68">
            <v>2.29</v>
          </cell>
          <cell r="BM68">
            <v>2.44</v>
          </cell>
        </row>
        <row r="69">
          <cell r="AB69">
            <v>4.72</v>
          </cell>
          <cell r="AC69">
            <v>95.28</v>
          </cell>
          <cell r="AD69">
            <v>100</v>
          </cell>
          <cell r="AW69">
            <v>67.94</v>
          </cell>
          <cell r="AX69">
            <v>15.01</v>
          </cell>
          <cell r="AY69">
            <v>13.86</v>
          </cell>
          <cell r="AZ69">
            <v>0</v>
          </cell>
          <cell r="BA69">
            <v>1.91</v>
          </cell>
          <cell r="BB69">
            <v>1.29</v>
          </cell>
          <cell r="BC69">
            <v>100</v>
          </cell>
        </row>
        <row r="70">
          <cell r="AW70">
            <v>1.75</v>
          </cell>
          <cell r="AX70">
            <v>2.42</v>
          </cell>
          <cell r="AY70">
            <v>2.34</v>
          </cell>
          <cell r="AZ70">
            <v>0</v>
          </cell>
          <cell r="BA70">
            <v>1.36</v>
          </cell>
          <cell r="BB70">
            <v>2.66</v>
          </cell>
          <cell r="BC70">
            <v>1.9</v>
          </cell>
          <cell r="BJ70" t="str">
            <v>Meta</v>
          </cell>
          <cell r="BK70">
            <v>483</v>
          </cell>
          <cell r="BL70">
            <v>1616</v>
          </cell>
          <cell r="BM70">
            <v>2099</v>
          </cell>
        </row>
        <row r="71">
          <cell r="AA71" t="str">
            <v>Sucre</v>
          </cell>
          <cell r="AB71">
            <v>87</v>
          </cell>
          <cell r="AC71">
            <v>1815</v>
          </cell>
          <cell r="AD71">
            <v>1902</v>
          </cell>
          <cell r="BK71">
            <v>23.01</v>
          </cell>
          <cell r="BL71">
            <v>76.989999999999995</v>
          </cell>
          <cell r="BM71">
            <v>100</v>
          </cell>
        </row>
        <row r="72">
          <cell r="AB72">
            <v>4.57</v>
          </cell>
          <cell r="AC72">
            <v>95.43</v>
          </cell>
          <cell r="AD72">
            <v>100</v>
          </cell>
          <cell r="AV72" t="str">
            <v xml:space="preserve">Nariño </v>
          </cell>
          <cell r="AW72">
            <v>1237</v>
          </cell>
          <cell r="AX72">
            <v>184</v>
          </cell>
          <cell r="AY72">
            <v>184</v>
          </cell>
          <cell r="AZ72">
            <v>0</v>
          </cell>
          <cell r="BA72">
            <v>20</v>
          </cell>
          <cell r="BB72">
            <v>13</v>
          </cell>
          <cell r="BC72">
            <v>1638</v>
          </cell>
          <cell r="BK72">
            <v>2.31</v>
          </cell>
          <cell r="BL72">
            <v>1.8</v>
          </cell>
          <cell r="BM72">
            <v>1.9</v>
          </cell>
        </row>
        <row r="73">
          <cell r="AW73">
            <v>75.52</v>
          </cell>
          <cell r="AX73">
            <v>11.23</v>
          </cell>
          <cell r="AY73">
            <v>11.23</v>
          </cell>
          <cell r="AZ73">
            <v>0</v>
          </cell>
          <cell r="BA73">
            <v>1.22</v>
          </cell>
          <cell r="BB73">
            <v>0.79</v>
          </cell>
          <cell r="BC73">
            <v>100</v>
          </cell>
        </row>
        <row r="74">
          <cell r="AA74" t="str">
            <v>Tolima</v>
          </cell>
          <cell r="AB74">
            <v>125</v>
          </cell>
          <cell r="AC74">
            <v>1985</v>
          </cell>
          <cell r="AD74">
            <v>2110</v>
          </cell>
          <cell r="AW74">
            <v>1.52</v>
          </cell>
          <cell r="AX74">
            <v>1.42</v>
          </cell>
          <cell r="AY74">
            <v>1.48</v>
          </cell>
          <cell r="AZ74">
            <v>0</v>
          </cell>
          <cell r="BA74">
            <v>0.68</v>
          </cell>
          <cell r="BB74">
            <v>1.28</v>
          </cell>
          <cell r="BC74">
            <v>1.48</v>
          </cell>
          <cell r="BJ74" t="str">
            <v xml:space="preserve">Nariño </v>
          </cell>
          <cell r="BK74">
            <v>284</v>
          </cell>
          <cell r="BL74">
            <v>1354</v>
          </cell>
          <cell r="BM74">
            <v>1638</v>
          </cell>
        </row>
        <row r="75">
          <cell r="AB75">
            <v>5.92</v>
          </cell>
          <cell r="AC75">
            <v>94.08</v>
          </cell>
          <cell r="AD75">
            <v>100</v>
          </cell>
          <cell r="BK75">
            <v>17.34</v>
          </cell>
          <cell r="BL75">
            <v>82.66</v>
          </cell>
          <cell r="BM75">
            <v>100</v>
          </cell>
        </row>
        <row r="76">
          <cell r="AV76" t="str">
            <v>Norte de Santander</v>
          </cell>
          <cell r="AW76">
            <v>2208</v>
          </cell>
          <cell r="AX76">
            <v>549</v>
          </cell>
          <cell r="AY76">
            <v>339</v>
          </cell>
          <cell r="AZ76">
            <v>0</v>
          </cell>
          <cell r="BA76">
            <v>88</v>
          </cell>
          <cell r="BB76">
            <v>33</v>
          </cell>
          <cell r="BC76">
            <v>3217</v>
          </cell>
          <cell r="BK76">
            <v>1.36</v>
          </cell>
          <cell r="BL76">
            <v>1.51</v>
          </cell>
          <cell r="BM76">
            <v>1.48</v>
          </cell>
        </row>
        <row r="77">
          <cell r="AA77" t="str">
            <v>Valle del Cauca</v>
          </cell>
          <cell r="AB77">
            <v>706</v>
          </cell>
          <cell r="AC77">
            <v>14240</v>
          </cell>
          <cell r="AD77">
            <v>14946</v>
          </cell>
          <cell r="AW77">
            <v>68.64</v>
          </cell>
          <cell r="AX77">
            <v>17.07</v>
          </cell>
          <cell r="AY77">
            <v>10.54</v>
          </cell>
          <cell r="AZ77">
            <v>0</v>
          </cell>
          <cell r="BA77">
            <v>2.74</v>
          </cell>
          <cell r="BB77">
            <v>1.03</v>
          </cell>
          <cell r="BC77">
            <v>100</v>
          </cell>
        </row>
        <row r="78">
          <cell r="AB78">
            <v>4.72</v>
          </cell>
          <cell r="AC78">
            <v>95.28</v>
          </cell>
          <cell r="AD78">
            <v>100</v>
          </cell>
          <cell r="AW78">
            <v>2.72</v>
          </cell>
          <cell r="AX78">
            <v>4.2300000000000004</v>
          </cell>
          <cell r="AY78">
            <v>2.73</v>
          </cell>
          <cell r="AZ78">
            <v>0</v>
          </cell>
          <cell r="BA78">
            <v>2.98</v>
          </cell>
          <cell r="BB78">
            <v>3.25</v>
          </cell>
          <cell r="BC78">
            <v>2.91</v>
          </cell>
          <cell r="BJ78" t="str">
            <v>Norte de Santander</v>
          </cell>
          <cell r="BK78">
            <v>630</v>
          </cell>
          <cell r="BL78">
            <v>2587</v>
          </cell>
          <cell r="BM78">
            <v>3217</v>
          </cell>
        </row>
        <row r="79">
          <cell r="BK79">
            <v>19.579999999999998</v>
          </cell>
          <cell r="BL79">
            <v>80.42</v>
          </cell>
          <cell r="BM79">
            <v>100</v>
          </cell>
        </row>
        <row r="80">
          <cell r="AA80" t="str">
            <v>Arauca</v>
          </cell>
          <cell r="AB80">
            <v>5</v>
          </cell>
          <cell r="AC80">
            <v>255</v>
          </cell>
          <cell r="AD80">
            <v>260</v>
          </cell>
          <cell r="AV80" t="str">
            <v>Quindío</v>
          </cell>
          <cell r="AW80">
            <v>1711</v>
          </cell>
          <cell r="AX80">
            <v>215</v>
          </cell>
          <cell r="AY80">
            <v>189</v>
          </cell>
          <cell r="AZ80">
            <v>0</v>
          </cell>
          <cell r="BA80">
            <v>34</v>
          </cell>
          <cell r="BB80">
            <v>10</v>
          </cell>
          <cell r="BC80">
            <v>2159</v>
          </cell>
          <cell r="BK80">
            <v>3.01</v>
          </cell>
          <cell r="BL80">
            <v>2.88</v>
          </cell>
          <cell r="BM80">
            <v>2.91</v>
          </cell>
        </row>
        <row r="81">
          <cell r="AB81">
            <v>1.92</v>
          </cell>
          <cell r="AC81">
            <v>98.08</v>
          </cell>
          <cell r="AD81">
            <v>100</v>
          </cell>
          <cell r="AW81">
            <v>79.25</v>
          </cell>
          <cell r="AX81">
            <v>9.9600000000000009</v>
          </cell>
          <cell r="AY81">
            <v>8.75</v>
          </cell>
          <cell r="AZ81">
            <v>0</v>
          </cell>
          <cell r="BA81">
            <v>1.57</v>
          </cell>
          <cell r="BB81">
            <v>0.46</v>
          </cell>
          <cell r="BC81">
            <v>100</v>
          </cell>
        </row>
        <row r="82">
          <cell r="AW82">
            <v>2.1</v>
          </cell>
          <cell r="AX82">
            <v>1.65</v>
          </cell>
          <cell r="AY82">
            <v>1.52</v>
          </cell>
          <cell r="AZ82">
            <v>0</v>
          </cell>
          <cell r="BA82">
            <v>1.1499999999999999</v>
          </cell>
          <cell r="BB82">
            <v>0.98</v>
          </cell>
          <cell r="BC82">
            <v>1.95</v>
          </cell>
          <cell r="BJ82" t="str">
            <v>Quindío</v>
          </cell>
          <cell r="BK82">
            <v>293</v>
          </cell>
          <cell r="BL82">
            <v>1866</v>
          </cell>
          <cell r="BM82">
            <v>2159</v>
          </cell>
        </row>
        <row r="83">
          <cell r="AA83" t="str">
            <v>Casanare</v>
          </cell>
          <cell r="AB83">
            <v>37</v>
          </cell>
          <cell r="AC83">
            <v>695</v>
          </cell>
          <cell r="AD83">
            <v>732</v>
          </cell>
          <cell r="BK83">
            <v>13.57</v>
          </cell>
          <cell r="BL83">
            <v>86.43</v>
          </cell>
          <cell r="BM83">
            <v>100</v>
          </cell>
        </row>
        <row r="84">
          <cell r="AB84">
            <v>5.05</v>
          </cell>
          <cell r="AC84">
            <v>94.95</v>
          </cell>
          <cell r="AD84">
            <v>100</v>
          </cell>
          <cell r="AV84" t="str">
            <v>Risaralda</v>
          </cell>
          <cell r="AW84">
            <v>2276</v>
          </cell>
          <cell r="AX84">
            <v>434</v>
          </cell>
          <cell r="AY84">
            <v>264</v>
          </cell>
          <cell r="AZ84">
            <v>0</v>
          </cell>
          <cell r="BA84">
            <v>71</v>
          </cell>
          <cell r="BB84">
            <v>27</v>
          </cell>
          <cell r="BC84">
            <v>3072</v>
          </cell>
          <cell r="BK84">
            <v>1.4</v>
          </cell>
          <cell r="BL84">
            <v>2.08</v>
          </cell>
          <cell r="BM84">
            <v>1.95</v>
          </cell>
        </row>
        <row r="85">
          <cell r="AW85">
            <v>74.09</v>
          </cell>
          <cell r="AX85">
            <v>14.13</v>
          </cell>
          <cell r="AY85">
            <v>8.59</v>
          </cell>
          <cell r="AZ85">
            <v>0</v>
          </cell>
          <cell r="BA85">
            <v>2.31</v>
          </cell>
          <cell r="BB85">
            <v>0.88</v>
          </cell>
          <cell r="BC85">
            <v>100</v>
          </cell>
        </row>
        <row r="86">
          <cell r="AA86" t="str">
            <v>Putumayo</v>
          </cell>
          <cell r="AB86">
            <v>16</v>
          </cell>
          <cell r="AC86">
            <v>323</v>
          </cell>
          <cell r="AD86">
            <v>339</v>
          </cell>
          <cell r="AW86">
            <v>2.8</v>
          </cell>
          <cell r="AX86">
            <v>3.34</v>
          </cell>
          <cell r="AY86">
            <v>2.12</v>
          </cell>
          <cell r="AZ86">
            <v>0</v>
          </cell>
          <cell r="BA86">
            <v>2.41</v>
          </cell>
          <cell r="BB86">
            <v>2.66</v>
          </cell>
          <cell r="BC86">
            <v>2.78</v>
          </cell>
          <cell r="BJ86" t="str">
            <v>Risaralda</v>
          </cell>
          <cell r="BK86">
            <v>505</v>
          </cell>
          <cell r="BL86">
            <v>2567</v>
          </cell>
          <cell r="BM86">
            <v>3072</v>
          </cell>
        </row>
        <row r="87">
          <cell r="AB87">
            <v>4.72</v>
          </cell>
          <cell r="AC87">
            <v>95.28</v>
          </cell>
          <cell r="AD87">
            <v>100</v>
          </cell>
          <cell r="BK87">
            <v>16.440000000000001</v>
          </cell>
          <cell r="BL87">
            <v>83.56</v>
          </cell>
          <cell r="BM87">
            <v>100</v>
          </cell>
        </row>
        <row r="88">
          <cell r="AV88" t="str">
            <v>Santander</v>
          </cell>
          <cell r="AW88">
            <v>2929</v>
          </cell>
          <cell r="AX88">
            <v>641</v>
          </cell>
          <cell r="AY88">
            <v>558</v>
          </cell>
          <cell r="AZ88">
            <v>0</v>
          </cell>
          <cell r="BA88">
            <v>96</v>
          </cell>
          <cell r="BB88">
            <v>38</v>
          </cell>
          <cell r="BC88">
            <v>4262</v>
          </cell>
          <cell r="BK88">
            <v>2.41</v>
          </cell>
          <cell r="BL88">
            <v>2.86</v>
          </cell>
          <cell r="BM88">
            <v>2.78</v>
          </cell>
        </row>
        <row r="89">
          <cell r="AA89" t="str">
            <v xml:space="preserve">San Andrés </v>
          </cell>
          <cell r="AB89">
            <v>22</v>
          </cell>
          <cell r="AC89">
            <v>76</v>
          </cell>
          <cell r="AD89">
            <v>98</v>
          </cell>
          <cell r="AW89">
            <v>68.72</v>
          </cell>
          <cell r="AX89">
            <v>15.04</v>
          </cell>
          <cell r="AY89">
            <v>13.09</v>
          </cell>
          <cell r="AZ89">
            <v>0</v>
          </cell>
          <cell r="BA89">
            <v>2.25</v>
          </cell>
          <cell r="BB89">
            <v>0.89</v>
          </cell>
          <cell r="BC89">
            <v>100</v>
          </cell>
        </row>
        <row r="90">
          <cell r="AB90">
            <v>22.45</v>
          </cell>
          <cell r="AC90">
            <v>77.55</v>
          </cell>
          <cell r="AD90">
            <v>100</v>
          </cell>
          <cell r="AW90">
            <v>3.6</v>
          </cell>
          <cell r="AX90">
            <v>4.93</v>
          </cell>
          <cell r="AY90">
            <v>4.49</v>
          </cell>
          <cell r="AZ90">
            <v>0</v>
          </cell>
          <cell r="BA90">
            <v>3.25</v>
          </cell>
          <cell r="BB90">
            <v>3.74</v>
          </cell>
          <cell r="BC90">
            <v>3.85</v>
          </cell>
          <cell r="BJ90" t="str">
            <v>Santander</v>
          </cell>
          <cell r="BK90">
            <v>911</v>
          </cell>
          <cell r="BL90">
            <v>3351</v>
          </cell>
          <cell r="BM90">
            <v>4262</v>
          </cell>
        </row>
        <row r="91">
          <cell r="BK91">
            <v>21.37</v>
          </cell>
          <cell r="BL91">
            <v>78.63</v>
          </cell>
          <cell r="BM91">
            <v>100</v>
          </cell>
        </row>
        <row r="92">
          <cell r="AA92" t="str">
            <v xml:space="preserve">Amazonas </v>
          </cell>
          <cell r="AB92">
            <v>36</v>
          </cell>
          <cell r="AC92">
            <v>58</v>
          </cell>
          <cell r="AD92">
            <v>94</v>
          </cell>
          <cell r="AV92" t="str">
            <v>Sucre</v>
          </cell>
          <cell r="AW92">
            <v>1263</v>
          </cell>
          <cell r="AX92">
            <v>274</v>
          </cell>
          <cell r="AY92">
            <v>247</v>
          </cell>
          <cell r="AZ92">
            <v>0</v>
          </cell>
          <cell r="BA92">
            <v>30</v>
          </cell>
          <cell r="BB92">
            <v>1</v>
          </cell>
          <cell r="BC92">
            <v>1815</v>
          </cell>
          <cell r="BK92">
            <v>4.3499999999999996</v>
          </cell>
          <cell r="BL92">
            <v>3.73</v>
          </cell>
          <cell r="BM92">
            <v>3.85</v>
          </cell>
        </row>
        <row r="93">
          <cell r="AB93">
            <v>38.299999999999997</v>
          </cell>
          <cell r="AC93">
            <v>61.7</v>
          </cell>
          <cell r="AD93">
            <v>100</v>
          </cell>
          <cell r="AW93">
            <v>69.59</v>
          </cell>
          <cell r="AX93">
            <v>15.1</v>
          </cell>
          <cell r="AY93">
            <v>13.61</v>
          </cell>
          <cell r="AZ93">
            <v>0</v>
          </cell>
          <cell r="BA93">
            <v>1.65</v>
          </cell>
          <cell r="BB93">
            <v>0.06</v>
          </cell>
          <cell r="BC93">
            <v>100</v>
          </cell>
        </row>
        <row r="94">
          <cell r="AW94">
            <v>1.55</v>
          </cell>
          <cell r="AX94">
            <v>2.11</v>
          </cell>
          <cell r="AY94">
            <v>1.99</v>
          </cell>
          <cell r="AZ94">
            <v>0</v>
          </cell>
          <cell r="BA94">
            <v>1.02</v>
          </cell>
          <cell r="BB94">
            <v>0.1</v>
          </cell>
          <cell r="BC94">
            <v>1.64</v>
          </cell>
          <cell r="BJ94" t="str">
            <v>Sucre</v>
          </cell>
          <cell r="BK94">
            <v>388</v>
          </cell>
          <cell r="BL94">
            <v>1427</v>
          </cell>
          <cell r="BM94">
            <v>1815</v>
          </cell>
        </row>
        <row r="95">
          <cell r="AA95" t="str">
            <v xml:space="preserve">Guainía </v>
          </cell>
          <cell r="AB95">
            <v>7</v>
          </cell>
          <cell r="AC95">
            <v>12</v>
          </cell>
          <cell r="AD95">
            <v>19</v>
          </cell>
          <cell r="BK95">
            <v>21.38</v>
          </cell>
          <cell r="BL95">
            <v>78.62</v>
          </cell>
          <cell r="BM95">
            <v>100</v>
          </cell>
        </row>
        <row r="96">
          <cell r="AB96">
            <v>36.840000000000003</v>
          </cell>
          <cell r="AC96">
            <v>63.16</v>
          </cell>
          <cell r="AD96">
            <v>100</v>
          </cell>
          <cell r="AV96" t="str">
            <v>Tolima</v>
          </cell>
          <cell r="AW96">
            <v>1443</v>
          </cell>
          <cell r="AX96">
            <v>228</v>
          </cell>
          <cell r="AY96">
            <v>228</v>
          </cell>
          <cell r="AZ96">
            <v>0</v>
          </cell>
          <cell r="BA96">
            <v>48</v>
          </cell>
          <cell r="BB96">
            <v>38</v>
          </cell>
          <cell r="BC96">
            <v>1985</v>
          </cell>
          <cell r="BK96">
            <v>1.85</v>
          </cell>
          <cell r="BL96">
            <v>1.59</v>
          </cell>
          <cell r="BM96">
            <v>1.64</v>
          </cell>
        </row>
        <row r="97">
          <cell r="AW97">
            <v>72.7</v>
          </cell>
          <cell r="AX97">
            <v>11.49</v>
          </cell>
          <cell r="AY97">
            <v>11.49</v>
          </cell>
          <cell r="AZ97">
            <v>0</v>
          </cell>
          <cell r="BA97">
            <v>2.42</v>
          </cell>
          <cell r="BB97">
            <v>1.91</v>
          </cell>
          <cell r="BC97">
            <v>100</v>
          </cell>
        </row>
        <row r="98">
          <cell r="AA98" t="str">
            <v>Guaviare</v>
          </cell>
          <cell r="AB98">
            <v>69</v>
          </cell>
          <cell r="AC98">
            <v>46</v>
          </cell>
          <cell r="AD98">
            <v>115</v>
          </cell>
          <cell r="AW98">
            <v>1.78</v>
          </cell>
          <cell r="AX98">
            <v>1.75</v>
          </cell>
          <cell r="AY98">
            <v>1.83</v>
          </cell>
          <cell r="AZ98">
            <v>0</v>
          </cell>
          <cell r="BA98">
            <v>1.63</v>
          </cell>
          <cell r="BB98">
            <v>3.74</v>
          </cell>
          <cell r="BC98">
            <v>1.79</v>
          </cell>
          <cell r="BJ98" t="str">
            <v>Tolima</v>
          </cell>
          <cell r="BK98">
            <v>388</v>
          </cell>
          <cell r="BL98">
            <v>1597</v>
          </cell>
          <cell r="BM98">
            <v>1985</v>
          </cell>
        </row>
        <row r="99">
          <cell r="AB99">
            <v>60</v>
          </cell>
          <cell r="AC99">
            <v>40</v>
          </cell>
          <cell r="AD99">
            <v>100</v>
          </cell>
          <cell r="BK99">
            <v>19.55</v>
          </cell>
          <cell r="BL99">
            <v>80.45</v>
          </cell>
          <cell r="BM99">
            <v>100</v>
          </cell>
        </row>
        <row r="100">
          <cell r="AV100" t="str">
            <v>Valle del Cauca</v>
          </cell>
          <cell r="AW100">
            <v>10607</v>
          </cell>
          <cell r="AX100">
            <v>1581</v>
          </cell>
          <cell r="AY100">
            <v>1586</v>
          </cell>
          <cell r="AZ100">
            <v>0</v>
          </cell>
          <cell r="BA100">
            <v>394</v>
          </cell>
          <cell r="BB100">
            <v>72</v>
          </cell>
          <cell r="BC100">
            <v>14240</v>
          </cell>
          <cell r="BK100">
            <v>1.85</v>
          </cell>
          <cell r="BL100">
            <v>1.78</v>
          </cell>
          <cell r="BM100">
            <v>1.79</v>
          </cell>
        </row>
        <row r="101">
          <cell r="AA101" t="str">
            <v>Vaupés</v>
          </cell>
          <cell r="AB101">
            <v>3</v>
          </cell>
          <cell r="AC101">
            <v>14</v>
          </cell>
          <cell r="AD101">
            <v>17</v>
          </cell>
          <cell r="AW101">
            <v>74.489999999999995</v>
          </cell>
          <cell r="AX101">
            <v>11.1</v>
          </cell>
          <cell r="AY101">
            <v>11.14</v>
          </cell>
          <cell r="AZ101">
            <v>0</v>
          </cell>
          <cell r="BA101">
            <v>2.77</v>
          </cell>
          <cell r="BB101">
            <v>0.51</v>
          </cell>
          <cell r="BC101">
            <v>100</v>
          </cell>
        </row>
        <row r="102">
          <cell r="AB102">
            <v>17.649999999999999</v>
          </cell>
          <cell r="AC102">
            <v>82.35</v>
          </cell>
          <cell r="AD102">
            <v>100</v>
          </cell>
          <cell r="AW102">
            <v>13.05</v>
          </cell>
          <cell r="AX102">
            <v>12.17</v>
          </cell>
          <cell r="AY102">
            <v>12.76</v>
          </cell>
          <cell r="AZ102">
            <v>0</v>
          </cell>
          <cell r="BA102">
            <v>13.35</v>
          </cell>
          <cell r="BB102">
            <v>7.09</v>
          </cell>
          <cell r="BC102">
            <v>12.86</v>
          </cell>
          <cell r="BJ102" t="str">
            <v>Valle del Cauca</v>
          </cell>
          <cell r="BK102">
            <v>2573</v>
          </cell>
          <cell r="BL102">
            <v>11667</v>
          </cell>
          <cell r="BM102">
            <v>14240</v>
          </cell>
        </row>
        <row r="103">
          <cell r="BK103">
            <v>18.07</v>
          </cell>
          <cell r="BL103">
            <v>81.93</v>
          </cell>
          <cell r="BM103">
            <v>100</v>
          </cell>
        </row>
        <row r="104">
          <cell r="AA104" t="str">
            <v>Vichada</v>
          </cell>
          <cell r="AB104">
            <v>6</v>
          </cell>
          <cell r="AC104">
            <v>113</v>
          </cell>
          <cell r="AD104">
            <v>119</v>
          </cell>
          <cell r="AV104" t="str">
            <v>Arauca</v>
          </cell>
          <cell r="AW104">
            <v>148</v>
          </cell>
          <cell r="AX104">
            <v>42</v>
          </cell>
          <cell r="AY104">
            <v>56</v>
          </cell>
          <cell r="AZ104">
            <v>0</v>
          </cell>
          <cell r="BA104">
            <v>7</v>
          </cell>
          <cell r="BB104">
            <v>2</v>
          </cell>
          <cell r="BC104">
            <v>255</v>
          </cell>
          <cell r="BK104">
            <v>12.29</v>
          </cell>
          <cell r="BL104">
            <v>13</v>
          </cell>
          <cell r="BM104">
            <v>12.86</v>
          </cell>
        </row>
        <row r="105">
          <cell r="AB105">
            <v>5.04</v>
          </cell>
          <cell r="AC105">
            <v>94.96</v>
          </cell>
          <cell r="AD105">
            <v>100</v>
          </cell>
          <cell r="AW105">
            <v>58.04</v>
          </cell>
          <cell r="AX105">
            <v>16.47</v>
          </cell>
          <cell r="AY105">
            <v>21.96</v>
          </cell>
          <cell r="AZ105">
            <v>0</v>
          </cell>
          <cell r="BA105">
            <v>2.75</v>
          </cell>
          <cell r="BB105">
            <v>0.78</v>
          </cell>
          <cell r="BC105">
            <v>100</v>
          </cell>
        </row>
        <row r="106">
          <cell r="AW106">
            <v>0.18</v>
          </cell>
          <cell r="AX106">
            <v>0.32</v>
          </cell>
          <cell r="AY106">
            <v>0.45</v>
          </cell>
          <cell r="AZ106">
            <v>0</v>
          </cell>
          <cell r="BA106">
            <v>0.24</v>
          </cell>
          <cell r="BB106">
            <v>0.2</v>
          </cell>
          <cell r="BC106">
            <v>0.23</v>
          </cell>
          <cell r="BJ106" t="str">
            <v>Arauca</v>
          </cell>
          <cell r="BK106">
            <v>81</v>
          </cell>
          <cell r="BL106">
            <v>174</v>
          </cell>
          <cell r="BM106">
            <v>255</v>
          </cell>
        </row>
        <row r="107">
          <cell r="AA107" t="str">
            <v>Total</v>
          </cell>
          <cell r="AB107">
            <v>6173</v>
          </cell>
          <cell r="AC107">
            <v>110689</v>
          </cell>
          <cell r="AD107">
            <v>116862</v>
          </cell>
          <cell r="BK107">
            <v>31.76</v>
          </cell>
          <cell r="BL107">
            <v>68.239999999999995</v>
          </cell>
          <cell r="BM107">
            <v>100</v>
          </cell>
        </row>
        <row r="108">
          <cell r="AB108">
            <v>5.28</v>
          </cell>
          <cell r="AC108">
            <v>94.72</v>
          </cell>
          <cell r="AD108">
            <v>100</v>
          </cell>
          <cell r="AV108" t="str">
            <v>Casanare</v>
          </cell>
          <cell r="AW108">
            <v>506</v>
          </cell>
          <cell r="AX108">
            <v>82</v>
          </cell>
          <cell r="AY108">
            <v>87</v>
          </cell>
          <cell r="AZ108">
            <v>0</v>
          </cell>
          <cell r="BA108">
            <v>12</v>
          </cell>
          <cell r="BB108">
            <v>8</v>
          </cell>
          <cell r="BC108">
            <v>695</v>
          </cell>
          <cell r="BK108">
            <v>0.39</v>
          </cell>
          <cell r="BL108">
            <v>0.19</v>
          </cell>
          <cell r="BM108">
            <v>0.23</v>
          </cell>
        </row>
        <row r="109">
          <cell r="AW109">
            <v>72.81</v>
          </cell>
          <cell r="AX109">
            <v>11.8</v>
          </cell>
          <cell r="AY109">
            <v>12.52</v>
          </cell>
          <cell r="AZ109">
            <v>0</v>
          </cell>
          <cell r="BA109">
            <v>1.73</v>
          </cell>
          <cell r="BB109">
            <v>1.1499999999999999</v>
          </cell>
          <cell r="BC109">
            <v>100</v>
          </cell>
        </row>
        <row r="110">
          <cell r="AW110">
            <v>0.62</v>
          </cell>
          <cell r="AX110">
            <v>0.63</v>
          </cell>
          <cell r="AY110">
            <v>0.7</v>
          </cell>
          <cell r="AZ110">
            <v>0</v>
          </cell>
          <cell r="BA110">
            <v>0.41</v>
          </cell>
          <cell r="BB110">
            <v>0.79</v>
          </cell>
          <cell r="BC110">
            <v>0.63</v>
          </cell>
          <cell r="BJ110" t="str">
            <v>Casanare</v>
          </cell>
          <cell r="BK110">
            <v>142</v>
          </cell>
          <cell r="BL110">
            <v>553</v>
          </cell>
          <cell r="BM110">
            <v>695</v>
          </cell>
        </row>
        <row r="111">
          <cell r="BK111">
            <v>20.43</v>
          </cell>
          <cell r="BL111">
            <v>79.569999999999993</v>
          </cell>
          <cell r="BM111">
            <v>100</v>
          </cell>
        </row>
        <row r="112">
          <cell r="AV112" t="str">
            <v>Putumayo</v>
          </cell>
          <cell r="AW112">
            <v>257</v>
          </cell>
          <cell r="AX112">
            <v>33</v>
          </cell>
          <cell r="AY112">
            <v>27</v>
          </cell>
          <cell r="AZ112">
            <v>0</v>
          </cell>
          <cell r="BA112">
            <v>5</v>
          </cell>
          <cell r="BB112">
            <v>1</v>
          </cell>
          <cell r="BC112">
            <v>323</v>
          </cell>
          <cell r="BK112">
            <v>0.68</v>
          </cell>
          <cell r="BL112">
            <v>0.62</v>
          </cell>
          <cell r="BM112">
            <v>0.63</v>
          </cell>
        </row>
        <row r="113">
          <cell r="AW113">
            <v>79.569999999999993</v>
          </cell>
          <cell r="AX113">
            <v>10.220000000000001</v>
          </cell>
          <cell r="AY113">
            <v>8.36</v>
          </cell>
          <cell r="AZ113">
            <v>0</v>
          </cell>
          <cell r="BA113">
            <v>1.55</v>
          </cell>
          <cell r="BB113">
            <v>0.31</v>
          </cell>
          <cell r="BC113">
            <v>100</v>
          </cell>
        </row>
        <row r="114">
          <cell r="AW114">
            <v>0.32</v>
          </cell>
          <cell r="AX114">
            <v>0.25</v>
          </cell>
          <cell r="AY114">
            <v>0.22</v>
          </cell>
          <cell r="AZ114">
            <v>0</v>
          </cell>
          <cell r="BA114">
            <v>0.17</v>
          </cell>
          <cell r="BB114">
            <v>0.1</v>
          </cell>
          <cell r="BC114">
            <v>0.28999999999999998</v>
          </cell>
          <cell r="BJ114" t="str">
            <v>Putumayo</v>
          </cell>
          <cell r="BK114">
            <v>47</v>
          </cell>
          <cell r="BL114">
            <v>276</v>
          </cell>
          <cell r="BM114">
            <v>323</v>
          </cell>
        </row>
        <row r="115">
          <cell r="BK115">
            <v>14.55</v>
          </cell>
          <cell r="BL115">
            <v>85.45</v>
          </cell>
          <cell r="BM115">
            <v>100</v>
          </cell>
        </row>
        <row r="116">
          <cell r="AV116" t="str">
            <v xml:space="preserve">San Andrés </v>
          </cell>
          <cell r="AW116">
            <v>50</v>
          </cell>
          <cell r="AX116">
            <v>10</v>
          </cell>
          <cell r="AY116">
            <v>11</v>
          </cell>
          <cell r="AZ116">
            <v>0</v>
          </cell>
          <cell r="BA116">
            <v>3</v>
          </cell>
          <cell r="BB116">
            <v>2</v>
          </cell>
          <cell r="BC116">
            <v>76</v>
          </cell>
          <cell r="BK116">
            <v>0.22</v>
          </cell>
          <cell r="BL116">
            <v>0.31</v>
          </cell>
          <cell r="BM116">
            <v>0.28999999999999998</v>
          </cell>
        </row>
        <row r="117">
          <cell r="AW117">
            <v>65.790000000000006</v>
          </cell>
          <cell r="AX117">
            <v>13.16</v>
          </cell>
          <cell r="AY117">
            <v>14.47</v>
          </cell>
          <cell r="AZ117">
            <v>0</v>
          </cell>
          <cell r="BA117">
            <v>3.95</v>
          </cell>
          <cell r="BB117">
            <v>2.63</v>
          </cell>
          <cell r="BC117">
            <v>100</v>
          </cell>
        </row>
        <row r="118">
          <cell r="AW118">
            <v>0.06</v>
          </cell>
          <cell r="AX118">
            <v>0.08</v>
          </cell>
          <cell r="AY118">
            <v>0.09</v>
          </cell>
          <cell r="AZ118">
            <v>0</v>
          </cell>
          <cell r="BA118">
            <v>0.1</v>
          </cell>
          <cell r="BB118">
            <v>0.2</v>
          </cell>
          <cell r="BC118">
            <v>7.0000000000000007E-2</v>
          </cell>
          <cell r="BJ118" t="str">
            <v xml:space="preserve">San Andrés </v>
          </cell>
          <cell r="BK118">
            <v>22</v>
          </cell>
          <cell r="BL118">
            <v>54</v>
          </cell>
          <cell r="BM118">
            <v>76</v>
          </cell>
        </row>
        <row r="119">
          <cell r="BK119">
            <v>28.95</v>
          </cell>
          <cell r="BL119">
            <v>71.05</v>
          </cell>
          <cell r="BM119">
            <v>100</v>
          </cell>
        </row>
        <row r="120">
          <cell r="AV120" t="str">
            <v xml:space="preserve">Amazonas </v>
          </cell>
          <cell r="AW120">
            <v>22</v>
          </cell>
          <cell r="AX120">
            <v>15</v>
          </cell>
          <cell r="AY120">
            <v>17</v>
          </cell>
          <cell r="AZ120">
            <v>0</v>
          </cell>
          <cell r="BA120">
            <v>1</v>
          </cell>
          <cell r="BB120">
            <v>3</v>
          </cell>
          <cell r="BC120">
            <v>58</v>
          </cell>
          <cell r="BK120">
            <v>0.11</v>
          </cell>
          <cell r="BL120">
            <v>0.06</v>
          </cell>
          <cell r="BM120">
            <v>7.0000000000000007E-2</v>
          </cell>
        </row>
        <row r="121">
          <cell r="AW121">
            <v>37.93</v>
          </cell>
          <cell r="AX121">
            <v>25.86</v>
          </cell>
          <cell r="AY121">
            <v>29.31</v>
          </cell>
          <cell r="AZ121">
            <v>0</v>
          </cell>
          <cell r="BA121">
            <v>1.72</v>
          </cell>
          <cell r="BB121">
            <v>5.17</v>
          </cell>
          <cell r="BC121">
            <v>100</v>
          </cell>
        </row>
        <row r="122">
          <cell r="AW122">
            <v>0.03</v>
          </cell>
          <cell r="AX122">
            <v>0.12</v>
          </cell>
          <cell r="AY122">
            <v>0.14000000000000001</v>
          </cell>
          <cell r="AZ122">
            <v>0</v>
          </cell>
          <cell r="BA122">
            <v>0.03</v>
          </cell>
          <cell r="BB122">
            <v>0.3</v>
          </cell>
          <cell r="BC122">
            <v>0.05</v>
          </cell>
          <cell r="BJ122" t="str">
            <v xml:space="preserve">Amazonas </v>
          </cell>
          <cell r="BK122">
            <v>30</v>
          </cell>
          <cell r="BL122">
            <v>28</v>
          </cell>
          <cell r="BM122">
            <v>58</v>
          </cell>
        </row>
        <row r="123">
          <cell r="BK123">
            <v>51.72</v>
          </cell>
          <cell r="BL123">
            <v>48.28</v>
          </cell>
          <cell r="BM123">
            <v>100</v>
          </cell>
        </row>
        <row r="124">
          <cell r="AV124" t="str">
            <v xml:space="preserve">Guainía </v>
          </cell>
          <cell r="AW124">
            <v>7</v>
          </cell>
          <cell r="AX124">
            <v>2</v>
          </cell>
          <cell r="AY124">
            <v>2</v>
          </cell>
          <cell r="AZ124">
            <v>0</v>
          </cell>
          <cell r="BA124">
            <v>0</v>
          </cell>
          <cell r="BB124">
            <v>1</v>
          </cell>
          <cell r="BC124">
            <v>12</v>
          </cell>
          <cell r="BK124">
            <v>0.14000000000000001</v>
          </cell>
          <cell r="BL124">
            <v>0.03</v>
          </cell>
          <cell r="BM124">
            <v>0.05</v>
          </cell>
        </row>
        <row r="125">
          <cell r="AW125">
            <v>58.33</v>
          </cell>
          <cell r="AX125">
            <v>16.670000000000002</v>
          </cell>
          <cell r="AY125">
            <v>16.670000000000002</v>
          </cell>
          <cell r="AZ125">
            <v>0</v>
          </cell>
          <cell r="BA125">
            <v>0</v>
          </cell>
          <cell r="BB125">
            <v>8.33</v>
          </cell>
          <cell r="BC125">
            <v>100</v>
          </cell>
        </row>
        <row r="126">
          <cell r="AW126">
            <v>0.01</v>
          </cell>
          <cell r="AX126">
            <v>0.02</v>
          </cell>
          <cell r="AY126">
            <v>0.02</v>
          </cell>
          <cell r="AZ126">
            <v>0</v>
          </cell>
          <cell r="BA126">
            <v>0</v>
          </cell>
          <cell r="BB126">
            <v>0.1</v>
          </cell>
          <cell r="BC126">
            <v>0.01</v>
          </cell>
          <cell r="BJ126" t="str">
            <v xml:space="preserve">Guainía </v>
          </cell>
          <cell r="BK126">
            <v>3</v>
          </cell>
          <cell r="BL126">
            <v>9</v>
          </cell>
          <cell r="BM126">
            <v>12</v>
          </cell>
        </row>
        <row r="127">
          <cell r="BK127">
            <v>25</v>
          </cell>
          <cell r="BL127">
            <v>75</v>
          </cell>
          <cell r="BM127">
            <v>100</v>
          </cell>
        </row>
        <row r="128">
          <cell r="AV128" t="str">
            <v>Guaviare</v>
          </cell>
          <cell r="AW128">
            <v>23</v>
          </cell>
          <cell r="AX128">
            <v>4</v>
          </cell>
          <cell r="AY128">
            <v>6</v>
          </cell>
          <cell r="AZ128">
            <v>0</v>
          </cell>
          <cell r="BA128">
            <v>1</v>
          </cell>
          <cell r="BB128">
            <v>12</v>
          </cell>
          <cell r="BC128">
            <v>46</v>
          </cell>
          <cell r="BK128">
            <v>0.01</v>
          </cell>
          <cell r="BL128">
            <v>0.01</v>
          </cell>
          <cell r="BM128">
            <v>0.01</v>
          </cell>
        </row>
        <row r="129">
          <cell r="AW129">
            <v>50</v>
          </cell>
          <cell r="AX129">
            <v>8.6999999999999993</v>
          </cell>
          <cell r="AY129">
            <v>13.04</v>
          </cell>
          <cell r="AZ129">
            <v>0</v>
          </cell>
          <cell r="BA129">
            <v>2.17</v>
          </cell>
          <cell r="BB129">
            <v>26.09</v>
          </cell>
          <cell r="BC129">
            <v>100</v>
          </cell>
        </row>
        <row r="130">
          <cell r="AW130">
            <v>0.03</v>
          </cell>
          <cell r="AX130">
            <v>0.03</v>
          </cell>
          <cell r="AY130">
            <v>0.05</v>
          </cell>
          <cell r="AZ130">
            <v>0</v>
          </cell>
          <cell r="BA130">
            <v>0.03</v>
          </cell>
          <cell r="BB130">
            <v>1.18</v>
          </cell>
          <cell r="BC130">
            <v>0.04</v>
          </cell>
          <cell r="BJ130" t="str">
            <v>Guaviare</v>
          </cell>
          <cell r="BK130">
            <v>21</v>
          </cell>
          <cell r="BL130">
            <v>25</v>
          </cell>
          <cell r="BM130">
            <v>46</v>
          </cell>
        </row>
        <row r="131">
          <cell r="BK131">
            <v>45.65</v>
          </cell>
          <cell r="BL131">
            <v>54.35</v>
          </cell>
          <cell r="BM131">
            <v>100</v>
          </cell>
        </row>
        <row r="132">
          <cell r="AV132" t="str">
            <v>Vaupés</v>
          </cell>
          <cell r="AW132">
            <v>3</v>
          </cell>
          <cell r="AX132">
            <v>2</v>
          </cell>
          <cell r="AY132">
            <v>9</v>
          </cell>
          <cell r="AZ132">
            <v>0</v>
          </cell>
          <cell r="BA132">
            <v>0</v>
          </cell>
          <cell r="BB132">
            <v>0</v>
          </cell>
          <cell r="BC132">
            <v>14</v>
          </cell>
          <cell r="BK132">
            <v>0.1</v>
          </cell>
          <cell r="BL132">
            <v>0.03</v>
          </cell>
          <cell r="BM132">
            <v>0.04</v>
          </cell>
        </row>
        <row r="133">
          <cell r="AW133">
            <v>21.43</v>
          </cell>
          <cell r="AX133">
            <v>14.29</v>
          </cell>
          <cell r="AY133">
            <v>64.290000000000006</v>
          </cell>
          <cell r="AZ133">
            <v>0</v>
          </cell>
          <cell r="BA133">
            <v>0</v>
          </cell>
          <cell r="BB133">
            <v>0</v>
          </cell>
          <cell r="BC133">
            <v>100</v>
          </cell>
        </row>
        <row r="134">
          <cell r="AW134">
            <v>0</v>
          </cell>
          <cell r="AX134">
            <v>0.02</v>
          </cell>
          <cell r="AY134">
            <v>7.0000000000000007E-2</v>
          </cell>
          <cell r="AZ134">
            <v>0</v>
          </cell>
          <cell r="BA134">
            <v>0</v>
          </cell>
          <cell r="BB134">
            <v>0</v>
          </cell>
          <cell r="BC134">
            <v>0.01</v>
          </cell>
          <cell r="BJ134" t="str">
            <v>Vaupés</v>
          </cell>
          <cell r="BK134">
            <v>10</v>
          </cell>
          <cell r="BL134">
            <v>4</v>
          </cell>
          <cell r="BM134">
            <v>14</v>
          </cell>
        </row>
        <row r="135">
          <cell r="BK135">
            <v>71.430000000000007</v>
          </cell>
          <cell r="BL135">
            <v>28.57</v>
          </cell>
          <cell r="BM135">
            <v>100</v>
          </cell>
        </row>
        <row r="136">
          <cell r="AV136" t="str">
            <v>Vichada</v>
          </cell>
          <cell r="AW136">
            <v>86</v>
          </cell>
          <cell r="AX136">
            <v>9</v>
          </cell>
          <cell r="AY136">
            <v>17</v>
          </cell>
          <cell r="AZ136">
            <v>0</v>
          </cell>
          <cell r="BA136">
            <v>0</v>
          </cell>
          <cell r="BB136">
            <v>1</v>
          </cell>
          <cell r="BC136">
            <v>113</v>
          </cell>
          <cell r="BK136">
            <v>0.05</v>
          </cell>
          <cell r="BL136">
            <v>0</v>
          </cell>
          <cell r="BM136">
            <v>0.01</v>
          </cell>
        </row>
        <row r="137">
          <cell r="AW137">
            <v>76.11</v>
          </cell>
          <cell r="AX137">
            <v>7.96</v>
          </cell>
          <cell r="AY137">
            <v>15.04</v>
          </cell>
          <cell r="AZ137">
            <v>0</v>
          </cell>
          <cell r="BA137">
            <v>0</v>
          </cell>
          <cell r="BB137">
            <v>0.88</v>
          </cell>
          <cell r="BC137">
            <v>100</v>
          </cell>
        </row>
        <row r="138">
          <cell r="AW138">
            <v>0.11</v>
          </cell>
          <cell r="AX138">
            <v>7.0000000000000007E-2</v>
          </cell>
          <cell r="AY138">
            <v>0.14000000000000001</v>
          </cell>
          <cell r="AZ138">
            <v>0</v>
          </cell>
          <cell r="BA138">
            <v>0</v>
          </cell>
          <cell r="BB138">
            <v>0.1</v>
          </cell>
          <cell r="BC138">
            <v>0.1</v>
          </cell>
          <cell r="BJ138" t="str">
            <v>Vichada</v>
          </cell>
          <cell r="BK138">
            <v>21</v>
          </cell>
          <cell r="BL138">
            <v>92</v>
          </cell>
          <cell r="BM138">
            <v>113</v>
          </cell>
        </row>
        <row r="139">
          <cell r="BK139">
            <v>18.579999999999998</v>
          </cell>
          <cell r="BL139">
            <v>81.42</v>
          </cell>
          <cell r="BM139">
            <v>100</v>
          </cell>
        </row>
        <row r="140">
          <cell r="AV140" t="str">
            <v>Total</v>
          </cell>
          <cell r="AW140">
            <v>81295</v>
          </cell>
          <cell r="AX140">
            <v>12994</v>
          </cell>
          <cell r="AY140">
            <v>12428</v>
          </cell>
          <cell r="AZ140">
            <v>4</v>
          </cell>
          <cell r="BA140">
            <v>2952</v>
          </cell>
          <cell r="BB140">
            <v>1016</v>
          </cell>
          <cell r="BC140">
            <v>110689</v>
          </cell>
          <cell r="BK140">
            <v>0.1</v>
          </cell>
          <cell r="BL140">
            <v>0.1</v>
          </cell>
          <cell r="BM140">
            <v>0.1</v>
          </cell>
        </row>
        <row r="141">
          <cell r="AW141">
            <v>73.44</v>
          </cell>
          <cell r="AX141">
            <v>11.74</v>
          </cell>
          <cell r="AY141">
            <v>11.23</v>
          </cell>
          <cell r="AZ141">
            <v>0</v>
          </cell>
          <cell r="BA141">
            <v>2.67</v>
          </cell>
          <cell r="BB141">
            <v>0.92</v>
          </cell>
          <cell r="BC141">
            <v>100</v>
          </cell>
        </row>
        <row r="142">
          <cell r="AW142">
            <v>100</v>
          </cell>
          <cell r="AX142">
            <v>100</v>
          </cell>
          <cell r="AY142">
            <v>100</v>
          </cell>
          <cell r="AZ142">
            <v>100</v>
          </cell>
          <cell r="BA142">
            <v>100</v>
          </cell>
          <cell r="BB142">
            <v>100</v>
          </cell>
          <cell r="BC142">
            <v>100</v>
          </cell>
          <cell r="BJ142" t="str">
            <v>Total</v>
          </cell>
          <cell r="BK142">
            <v>20929</v>
          </cell>
          <cell r="BL142">
            <v>89760</v>
          </cell>
          <cell r="BM142">
            <v>110689</v>
          </cell>
        </row>
      </sheetData>
      <sheetData sheetId="58"/>
      <sheetData sheetId="59">
        <row r="4">
          <cell r="AL4" t="str">
            <v>cvultima_cat_200</v>
          </cell>
        </row>
        <row r="5">
          <cell r="W5" t="str">
            <v>Carga</v>
          </cell>
          <cell r="X5" t="str">
            <v>viral</v>
          </cell>
          <cell r="Y5" t="str">
            <v>ultima</v>
          </cell>
          <cell r="Z5" t="str">
            <v>toma</v>
          </cell>
          <cell r="AA5" t="str">
            <v>cat</v>
          </cell>
          <cell r="AK5" t="str">
            <v>EPS</v>
          </cell>
          <cell r="AL5" t="str">
            <v>Padre</v>
          </cell>
          <cell r="AM5" t="str">
            <v>Menor</v>
          </cell>
          <cell r="AN5" t="str">
            <v>d..</v>
          </cell>
          <cell r="AO5" t="str">
            <v>Total</v>
          </cell>
        </row>
        <row r="6">
          <cell r="V6" t="str">
            <v>EPS</v>
          </cell>
          <cell r="W6" t="str">
            <v>Padre</v>
          </cell>
          <cell r="X6" t="str">
            <v>&lt;50</v>
          </cell>
          <cell r="Y6" t="str">
            <v>copia</v>
          </cell>
          <cell r="Z6">
            <v>50</v>
          </cell>
          <cell r="AA6" t="str">
            <v>a</v>
          </cell>
          <cell r="AB6" t="str">
            <v>&lt;100</v>
          </cell>
          <cell r="AC6" t="str">
            <v>&gt;=1000cop</v>
          </cell>
        </row>
        <row r="7">
          <cell r="AE7">
            <v>5000</v>
          </cell>
          <cell r="AF7">
            <v>36</v>
          </cell>
          <cell r="AG7">
            <v>165</v>
          </cell>
          <cell r="AH7">
            <v>201</v>
          </cell>
          <cell r="AK7">
            <v>5000</v>
          </cell>
          <cell r="AL7">
            <v>70</v>
          </cell>
          <cell r="AM7">
            <v>95</v>
          </cell>
          <cell r="AN7">
            <v>165</v>
          </cell>
        </row>
        <row r="8">
          <cell r="V8">
            <v>5000</v>
          </cell>
          <cell r="W8">
            <v>90</v>
          </cell>
          <cell r="X8">
            <v>12</v>
          </cell>
          <cell r="Y8">
            <v>51</v>
          </cell>
          <cell r="Z8">
            <v>0</v>
          </cell>
          <cell r="AA8">
            <v>8</v>
          </cell>
          <cell r="AB8">
            <v>4</v>
          </cell>
          <cell r="AC8">
            <v>165</v>
          </cell>
          <cell r="AF8">
            <v>17.91</v>
          </cell>
          <cell r="AG8">
            <v>82.09</v>
          </cell>
          <cell r="AH8">
            <v>100</v>
          </cell>
          <cell r="AL8">
            <v>42.42</v>
          </cell>
          <cell r="AM8">
            <v>57.58</v>
          </cell>
          <cell r="AN8">
            <v>100</v>
          </cell>
        </row>
        <row r="9">
          <cell r="W9">
            <v>54.55</v>
          </cell>
          <cell r="X9">
            <v>7.27</v>
          </cell>
          <cell r="Y9">
            <v>30.91</v>
          </cell>
          <cell r="Z9">
            <v>0</v>
          </cell>
          <cell r="AA9">
            <v>4.8499999999999996</v>
          </cell>
          <cell r="AB9">
            <v>2.42</v>
          </cell>
          <cell r="AC9">
            <v>100</v>
          </cell>
          <cell r="AF9">
            <v>0.57999999999999996</v>
          </cell>
          <cell r="AG9">
            <v>0.15</v>
          </cell>
          <cell r="AH9">
            <v>0.17</v>
          </cell>
          <cell r="AL9">
            <v>0.33</v>
          </cell>
          <cell r="AM9">
            <v>0.11</v>
          </cell>
          <cell r="AN9">
            <v>0.15</v>
          </cell>
        </row>
        <row r="10">
          <cell r="W10">
            <v>0.11</v>
          </cell>
          <cell r="X10">
            <v>0.09</v>
          </cell>
          <cell r="Y10">
            <v>0.41</v>
          </cell>
          <cell r="Z10">
            <v>0</v>
          </cell>
          <cell r="AA10">
            <v>0.27</v>
          </cell>
          <cell r="AB10">
            <v>0.39</v>
          </cell>
          <cell r="AC10">
            <v>0.15</v>
          </cell>
        </row>
        <row r="11">
          <cell r="AE11">
            <v>11001</v>
          </cell>
          <cell r="AF11">
            <v>47</v>
          </cell>
          <cell r="AG11">
            <v>54</v>
          </cell>
          <cell r="AH11">
            <v>101</v>
          </cell>
          <cell r="AK11">
            <v>11001</v>
          </cell>
          <cell r="AL11">
            <v>45</v>
          </cell>
          <cell r="AM11">
            <v>9</v>
          </cell>
          <cell r="AN11">
            <v>54</v>
          </cell>
        </row>
        <row r="12">
          <cell r="V12">
            <v>11001</v>
          </cell>
          <cell r="W12">
            <v>7</v>
          </cell>
          <cell r="X12">
            <v>4</v>
          </cell>
          <cell r="Y12">
            <v>15</v>
          </cell>
          <cell r="Z12">
            <v>0</v>
          </cell>
          <cell r="AA12">
            <v>27</v>
          </cell>
          <cell r="AB12">
            <v>1</v>
          </cell>
          <cell r="AC12">
            <v>54</v>
          </cell>
          <cell r="AF12">
            <v>46.53</v>
          </cell>
          <cell r="AG12">
            <v>53.47</v>
          </cell>
          <cell r="AH12">
            <v>100</v>
          </cell>
          <cell r="AL12">
            <v>83.33</v>
          </cell>
          <cell r="AM12">
            <v>16.670000000000002</v>
          </cell>
          <cell r="AN12">
            <v>100</v>
          </cell>
        </row>
        <row r="13">
          <cell r="W13">
            <v>12.96</v>
          </cell>
          <cell r="X13">
            <v>7.41</v>
          </cell>
          <cell r="Y13">
            <v>27.78</v>
          </cell>
          <cell r="Z13">
            <v>0</v>
          </cell>
          <cell r="AA13">
            <v>50</v>
          </cell>
          <cell r="AB13">
            <v>1.85</v>
          </cell>
          <cell r="AC13">
            <v>100</v>
          </cell>
          <cell r="AF13">
            <v>0.76</v>
          </cell>
          <cell r="AG13">
            <v>0.05</v>
          </cell>
          <cell r="AH13">
            <v>0.09</v>
          </cell>
          <cell r="AL13">
            <v>0.22</v>
          </cell>
          <cell r="AM13">
            <v>0.01</v>
          </cell>
          <cell r="AN13">
            <v>0.05</v>
          </cell>
        </row>
        <row r="14">
          <cell r="W14">
            <v>0.01</v>
          </cell>
          <cell r="X14">
            <v>0.03</v>
          </cell>
          <cell r="Y14">
            <v>0.12</v>
          </cell>
          <cell r="Z14">
            <v>0</v>
          </cell>
          <cell r="AA14">
            <v>0.91</v>
          </cell>
          <cell r="AB14">
            <v>0.1</v>
          </cell>
          <cell r="AC14">
            <v>0.05</v>
          </cell>
        </row>
        <row r="15">
          <cell r="AE15">
            <v>19000</v>
          </cell>
          <cell r="AF15">
            <v>0</v>
          </cell>
          <cell r="AG15">
            <v>1</v>
          </cell>
          <cell r="AH15">
            <v>1</v>
          </cell>
          <cell r="AK15">
            <v>19000</v>
          </cell>
          <cell r="AL15">
            <v>1</v>
          </cell>
          <cell r="AM15">
            <v>0</v>
          </cell>
          <cell r="AN15">
            <v>1</v>
          </cell>
        </row>
        <row r="16">
          <cell r="V16">
            <v>19000</v>
          </cell>
          <cell r="W16">
            <v>0</v>
          </cell>
          <cell r="X16">
            <v>0</v>
          </cell>
          <cell r="Y16">
            <v>1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F16">
            <v>0</v>
          </cell>
          <cell r="AG16">
            <v>100</v>
          </cell>
          <cell r="AH16">
            <v>100</v>
          </cell>
          <cell r="AL16">
            <v>100</v>
          </cell>
          <cell r="AM16">
            <v>0</v>
          </cell>
          <cell r="AN16">
            <v>100</v>
          </cell>
        </row>
        <row r="17">
          <cell r="W17">
            <v>0</v>
          </cell>
          <cell r="X17">
            <v>0</v>
          </cell>
          <cell r="Y17">
            <v>100</v>
          </cell>
          <cell r="Z17">
            <v>0</v>
          </cell>
          <cell r="AA17">
            <v>0</v>
          </cell>
          <cell r="AB17">
            <v>0</v>
          </cell>
          <cell r="AC17">
            <v>100</v>
          </cell>
          <cell r="AF17">
            <v>0</v>
          </cell>
          <cell r="AG17">
            <v>0</v>
          </cell>
          <cell r="AH17">
            <v>0</v>
          </cell>
          <cell r="AL17">
            <v>0</v>
          </cell>
          <cell r="AM17">
            <v>0</v>
          </cell>
          <cell r="AN17">
            <v>0</v>
          </cell>
        </row>
        <row r="18">
          <cell r="W18">
            <v>0</v>
          </cell>
          <cell r="X18">
            <v>0</v>
          </cell>
          <cell r="Y18">
            <v>0.01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AE19">
            <v>20000</v>
          </cell>
          <cell r="AF19">
            <v>4</v>
          </cell>
          <cell r="AG19">
            <v>0</v>
          </cell>
          <cell r="AH19">
            <v>4</v>
          </cell>
          <cell r="AK19">
            <v>25000</v>
          </cell>
          <cell r="AL19">
            <v>4</v>
          </cell>
          <cell r="AM19">
            <v>1</v>
          </cell>
          <cell r="AN19">
            <v>5</v>
          </cell>
        </row>
        <row r="20">
          <cell r="V20">
            <v>25000</v>
          </cell>
          <cell r="W20">
            <v>1</v>
          </cell>
          <cell r="X20">
            <v>0</v>
          </cell>
          <cell r="Y20">
            <v>0</v>
          </cell>
          <cell r="Z20">
            <v>4</v>
          </cell>
          <cell r="AA20">
            <v>0</v>
          </cell>
          <cell r="AB20">
            <v>0</v>
          </cell>
          <cell r="AC20">
            <v>5</v>
          </cell>
          <cell r="AF20">
            <v>100</v>
          </cell>
          <cell r="AG20">
            <v>0</v>
          </cell>
          <cell r="AH20">
            <v>100</v>
          </cell>
          <cell r="AL20">
            <v>80</v>
          </cell>
          <cell r="AM20">
            <v>20</v>
          </cell>
          <cell r="AN20">
            <v>100</v>
          </cell>
        </row>
        <row r="21">
          <cell r="W21">
            <v>20</v>
          </cell>
          <cell r="X21">
            <v>0</v>
          </cell>
          <cell r="Y21">
            <v>0</v>
          </cell>
          <cell r="Z21">
            <v>80</v>
          </cell>
          <cell r="AA21">
            <v>0</v>
          </cell>
          <cell r="AB21">
            <v>0</v>
          </cell>
          <cell r="AC21">
            <v>100</v>
          </cell>
          <cell r="AF21">
            <v>0.06</v>
          </cell>
          <cell r="AG21">
            <v>0</v>
          </cell>
          <cell r="AH21">
            <v>0</v>
          </cell>
          <cell r="AL21">
            <v>0.02</v>
          </cell>
          <cell r="AM21">
            <v>0</v>
          </cell>
          <cell r="AN21">
            <v>0</v>
          </cell>
        </row>
        <row r="22">
          <cell r="W22">
            <v>0</v>
          </cell>
          <cell r="X22">
            <v>0</v>
          </cell>
          <cell r="Y22">
            <v>0</v>
          </cell>
          <cell r="Z22">
            <v>100</v>
          </cell>
          <cell r="AA22">
            <v>0</v>
          </cell>
          <cell r="AB22">
            <v>0</v>
          </cell>
          <cell r="AC22">
            <v>0</v>
          </cell>
        </row>
        <row r="23">
          <cell r="AE23">
            <v>25000</v>
          </cell>
          <cell r="AF23">
            <v>0</v>
          </cell>
          <cell r="AG23">
            <v>5</v>
          </cell>
          <cell r="AH23">
            <v>5</v>
          </cell>
          <cell r="AK23">
            <v>66000</v>
          </cell>
          <cell r="AL23">
            <v>1</v>
          </cell>
          <cell r="AM23">
            <v>0</v>
          </cell>
          <cell r="AN23">
            <v>1</v>
          </cell>
        </row>
        <row r="24">
          <cell r="V24">
            <v>66000</v>
          </cell>
          <cell r="W24">
            <v>0</v>
          </cell>
          <cell r="X24">
            <v>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</v>
          </cell>
          <cell r="AF24">
            <v>0</v>
          </cell>
          <cell r="AG24">
            <v>100</v>
          </cell>
          <cell r="AH24">
            <v>100</v>
          </cell>
          <cell r="AL24">
            <v>100</v>
          </cell>
          <cell r="AM24">
            <v>0</v>
          </cell>
          <cell r="AN24">
            <v>100</v>
          </cell>
        </row>
        <row r="25">
          <cell r="W25">
            <v>0</v>
          </cell>
          <cell r="X25">
            <v>100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100</v>
          </cell>
          <cell r="AF25">
            <v>0</v>
          </cell>
          <cell r="AG25">
            <v>0</v>
          </cell>
          <cell r="AH25">
            <v>0</v>
          </cell>
          <cell r="AL25">
            <v>0</v>
          </cell>
          <cell r="AM25">
            <v>0</v>
          </cell>
          <cell r="AN25">
            <v>0</v>
          </cell>
        </row>
        <row r="26">
          <cell r="W26">
            <v>0</v>
          </cell>
          <cell r="X26">
            <v>0.01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AE27">
            <v>50000</v>
          </cell>
          <cell r="AF27">
            <v>1</v>
          </cell>
          <cell r="AG27">
            <v>0</v>
          </cell>
          <cell r="AH27">
            <v>1</v>
          </cell>
          <cell r="AK27">
            <v>68000</v>
          </cell>
          <cell r="AL27">
            <v>5</v>
          </cell>
          <cell r="AM27">
            <v>1</v>
          </cell>
          <cell r="AN27">
            <v>6</v>
          </cell>
        </row>
        <row r="28">
          <cell r="V28">
            <v>68000</v>
          </cell>
          <cell r="W28">
            <v>1</v>
          </cell>
          <cell r="X28">
            <v>0</v>
          </cell>
          <cell r="Y28">
            <v>3</v>
          </cell>
          <cell r="Z28">
            <v>0</v>
          </cell>
          <cell r="AA28">
            <v>2</v>
          </cell>
          <cell r="AB28">
            <v>0</v>
          </cell>
          <cell r="AC28">
            <v>6</v>
          </cell>
          <cell r="AF28">
            <v>100</v>
          </cell>
          <cell r="AG28">
            <v>0</v>
          </cell>
          <cell r="AH28">
            <v>100</v>
          </cell>
          <cell r="AL28">
            <v>83.33</v>
          </cell>
          <cell r="AM28">
            <v>16.670000000000002</v>
          </cell>
          <cell r="AN28">
            <v>100</v>
          </cell>
        </row>
        <row r="29">
          <cell r="W29">
            <v>16.670000000000002</v>
          </cell>
          <cell r="X29">
            <v>0</v>
          </cell>
          <cell r="Y29">
            <v>50</v>
          </cell>
          <cell r="Z29">
            <v>0</v>
          </cell>
          <cell r="AA29">
            <v>33.33</v>
          </cell>
          <cell r="AB29">
            <v>0</v>
          </cell>
          <cell r="AC29">
            <v>100</v>
          </cell>
          <cell r="AF29">
            <v>0.02</v>
          </cell>
          <cell r="AG29">
            <v>0</v>
          </cell>
          <cell r="AH29">
            <v>0</v>
          </cell>
          <cell r="AL29">
            <v>0.02</v>
          </cell>
          <cell r="AM29">
            <v>0</v>
          </cell>
          <cell r="AN29">
            <v>0.01</v>
          </cell>
        </row>
        <row r="30">
          <cell r="W30">
            <v>0</v>
          </cell>
          <cell r="X30">
            <v>0</v>
          </cell>
          <cell r="Y30">
            <v>0.02</v>
          </cell>
          <cell r="Z30">
            <v>0</v>
          </cell>
          <cell r="AA30">
            <v>7.0000000000000007E-2</v>
          </cell>
          <cell r="AB30">
            <v>0</v>
          </cell>
          <cell r="AC30">
            <v>0.01</v>
          </cell>
        </row>
        <row r="31">
          <cell r="AE31">
            <v>52000</v>
          </cell>
          <cell r="AF31">
            <v>1</v>
          </cell>
          <cell r="AG31">
            <v>0</v>
          </cell>
          <cell r="AH31">
            <v>1</v>
          </cell>
          <cell r="AK31">
            <v>76000</v>
          </cell>
          <cell r="AL31">
            <v>2</v>
          </cell>
          <cell r="AM31">
            <v>2</v>
          </cell>
          <cell r="AN31">
            <v>4</v>
          </cell>
        </row>
        <row r="32">
          <cell r="V32">
            <v>76000</v>
          </cell>
          <cell r="W32">
            <v>1</v>
          </cell>
          <cell r="X32">
            <v>1</v>
          </cell>
          <cell r="Y32">
            <v>1</v>
          </cell>
          <cell r="Z32">
            <v>0</v>
          </cell>
          <cell r="AA32">
            <v>1</v>
          </cell>
          <cell r="AB32">
            <v>0</v>
          </cell>
          <cell r="AC32">
            <v>4</v>
          </cell>
          <cell r="AF32">
            <v>100</v>
          </cell>
          <cell r="AG32">
            <v>0</v>
          </cell>
          <cell r="AH32">
            <v>100</v>
          </cell>
          <cell r="AL32">
            <v>50</v>
          </cell>
          <cell r="AM32">
            <v>50</v>
          </cell>
          <cell r="AN32">
            <v>100</v>
          </cell>
        </row>
        <row r="33">
          <cell r="W33">
            <v>25</v>
          </cell>
          <cell r="X33">
            <v>25</v>
          </cell>
          <cell r="Y33">
            <v>25</v>
          </cell>
          <cell r="Z33">
            <v>0</v>
          </cell>
          <cell r="AA33">
            <v>25</v>
          </cell>
          <cell r="AB33">
            <v>0</v>
          </cell>
          <cell r="AC33">
            <v>100</v>
          </cell>
          <cell r="AF33">
            <v>0.02</v>
          </cell>
          <cell r="AG33">
            <v>0</v>
          </cell>
          <cell r="AH33">
            <v>0</v>
          </cell>
          <cell r="AL33">
            <v>0.01</v>
          </cell>
          <cell r="AM33">
            <v>0</v>
          </cell>
          <cell r="AN33">
            <v>0</v>
          </cell>
        </row>
        <row r="34">
          <cell r="W34">
            <v>0</v>
          </cell>
          <cell r="X34">
            <v>0.01</v>
          </cell>
          <cell r="Y34">
            <v>0.01</v>
          </cell>
          <cell r="Z34">
            <v>0</v>
          </cell>
          <cell r="AA34">
            <v>0.03</v>
          </cell>
          <cell r="AB34">
            <v>0</v>
          </cell>
          <cell r="AC34">
            <v>0</v>
          </cell>
        </row>
        <row r="35">
          <cell r="AE35">
            <v>63000</v>
          </cell>
          <cell r="AF35">
            <v>4</v>
          </cell>
          <cell r="AG35">
            <v>0</v>
          </cell>
          <cell r="AH35">
            <v>4</v>
          </cell>
          <cell r="AK35">
            <v>81000</v>
          </cell>
          <cell r="AL35">
            <v>0</v>
          </cell>
          <cell r="AM35">
            <v>1</v>
          </cell>
          <cell r="AN35">
            <v>1</v>
          </cell>
        </row>
        <row r="36">
          <cell r="V36">
            <v>81000</v>
          </cell>
          <cell r="W36">
            <v>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</v>
          </cell>
          <cell r="AF36">
            <v>100</v>
          </cell>
          <cell r="AG36">
            <v>0</v>
          </cell>
          <cell r="AH36">
            <v>100</v>
          </cell>
          <cell r="AL36">
            <v>0</v>
          </cell>
          <cell r="AM36">
            <v>100</v>
          </cell>
          <cell r="AN36">
            <v>100</v>
          </cell>
        </row>
        <row r="37">
          <cell r="W37">
            <v>100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100</v>
          </cell>
          <cell r="AF37">
            <v>0.06</v>
          </cell>
          <cell r="AG37">
            <v>0</v>
          </cell>
          <cell r="AH37">
            <v>0</v>
          </cell>
          <cell r="AL37">
            <v>0</v>
          </cell>
          <cell r="AM37">
            <v>0</v>
          </cell>
          <cell r="AN37">
            <v>0</v>
          </cell>
        </row>
        <row r="38"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E39">
            <v>66000</v>
          </cell>
          <cell r="AF39">
            <v>1</v>
          </cell>
          <cell r="AG39">
            <v>1</v>
          </cell>
          <cell r="AH39">
            <v>2</v>
          </cell>
          <cell r="AK39" t="str">
            <v>ARL144</v>
          </cell>
          <cell r="AL39">
            <v>0</v>
          </cell>
          <cell r="AM39">
            <v>2</v>
          </cell>
          <cell r="AN39">
            <v>2</v>
          </cell>
        </row>
        <row r="40">
          <cell r="V40" t="str">
            <v>ARL144</v>
          </cell>
          <cell r="W40">
            <v>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2</v>
          </cell>
          <cell r="AF40">
            <v>50</v>
          </cell>
          <cell r="AG40">
            <v>50</v>
          </cell>
          <cell r="AH40">
            <v>100</v>
          </cell>
          <cell r="AL40">
            <v>0</v>
          </cell>
          <cell r="AM40">
            <v>100</v>
          </cell>
          <cell r="AN40">
            <v>100</v>
          </cell>
        </row>
        <row r="41">
          <cell r="W41">
            <v>100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100</v>
          </cell>
          <cell r="AF41">
            <v>0.02</v>
          </cell>
          <cell r="AG41">
            <v>0</v>
          </cell>
          <cell r="AH41">
            <v>0</v>
          </cell>
          <cell r="AL41">
            <v>0</v>
          </cell>
          <cell r="AM41">
            <v>0</v>
          </cell>
          <cell r="AN41">
            <v>0</v>
          </cell>
        </row>
        <row r="42"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AE43">
            <v>68000</v>
          </cell>
          <cell r="AF43">
            <v>16</v>
          </cell>
          <cell r="AG43">
            <v>6</v>
          </cell>
          <cell r="AH43">
            <v>22</v>
          </cell>
          <cell r="AK43" t="str">
            <v>CCF007</v>
          </cell>
          <cell r="AL43">
            <v>144</v>
          </cell>
          <cell r="AM43">
            <v>222</v>
          </cell>
          <cell r="AN43">
            <v>366</v>
          </cell>
        </row>
        <row r="44">
          <cell r="V44" t="str">
            <v>CCF007</v>
          </cell>
          <cell r="W44">
            <v>175</v>
          </cell>
          <cell r="X44">
            <v>83</v>
          </cell>
          <cell r="Y44">
            <v>103</v>
          </cell>
          <cell r="Z44">
            <v>0</v>
          </cell>
          <cell r="AA44">
            <v>4</v>
          </cell>
          <cell r="AB44">
            <v>1</v>
          </cell>
          <cell r="AC44">
            <v>366</v>
          </cell>
          <cell r="AF44">
            <v>72.73</v>
          </cell>
          <cell r="AG44">
            <v>27.27</v>
          </cell>
          <cell r="AH44">
            <v>100</v>
          </cell>
          <cell r="AL44">
            <v>39.340000000000003</v>
          </cell>
          <cell r="AM44">
            <v>60.66</v>
          </cell>
          <cell r="AN44">
            <v>100</v>
          </cell>
        </row>
        <row r="45">
          <cell r="W45">
            <v>47.81</v>
          </cell>
          <cell r="X45">
            <v>22.68</v>
          </cell>
          <cell r="Y45">
            <v>28.14</v>
          </cell>
          <cell r="Z45">
            <v>0</v>
          </cell>
          <cell r="AA45">
            <v>1.0900000000000001</v>
          </cell>
          <cell r="AB45">
            <v>0.27</v>
          </cell>
          <cell r="AC45">
            <v>100</v>
          </cell>
          <cell r="AF45">
            <v>0.26</v>
          </cell>
          <cell r="AG45">
            <v>0.01</v>
          </cell>
          <cell r="AH45">
            <v>0.02</v>
          </cell>
          <cell r="AL45">
            <v>0.69</v>
          </cell>
          <cell r="AM45">
            <v>0.25</v>
          </cell>
          <cell r="AN45">
            <v>0.33</v>
          </cell>
        </row>
        <row r="46">
          <cell r="W46">
            <v>0.22</v>
          </cell>
          <cell r="X46">
            <v>0.64</v>
          </cell>
          <cell r="Y46">
            <v>0.83</v>
          </cell>
          <cell r="Z46">
            <v>0</v>
          </cell>
          <cell r="AA46">
            <v>0.14000000000000001</v>
          </cell>
          <cell r="AB46">
            <v>0.1</v>
          </cell>
          <cell r="AC46">
            <v>0.33</v>
          </cell>
        </row>
        <row r="47">
          <cell r="AE47">
            <v>76000</v>
          </cell>
          <cell r="AF47">
            <v>2</v>
          </cell>
          <cell r="AG47">
            <v>4</v>
          </cell>
          <cell r="AH47">
            <v>6</v>
          </cell>
          <cell r="AK47" t="str">
            <v>CCF023</v>
          </cell>
          <cell r="AL47">
            <v>114</v>
          </cell>
          <cell r="AM47">
            <v>192</v>
          </cell>
          <cell r="AN47">
            <v>306</v>
          </cell>
        </row>
        <row r="48">
          <cell r="V48" t="str">
            <v>CCF023</v>
          </cell>
          <cell r="W48">
            <v>148</v>
          </cell>
          <cell r="X48">
            <v>66</v>
          </cell>
          <cell r="Y48">
            <v>75</v>
          </cell>
          <cell r="Z48">
            <v>0</v>
          </cell>
          <cell r="AA48">
            <v>16</v>
          </cell>
          <cell r="AB48">
            <v>1</v>
          </cell>
          <cell r="AC48">
            <v>306</v>
          </cell>
          <cell r="AF48">
            <v>33.33</v>
          </cell>
          <cell r="AG48">
            <v>66.67</v>
          </cell>
          <cell r="AH48">
            <v>100</v>
          </cell>
          <cell r="AL48">
            <v>37.25</v>
          </cell>
          <cell r="AM48">
            <v>62.75</v>
          </cell>
          <cell r="AN48">
            <v>100</v>
          </cell>
        </row>
        <row r="49">
          <cell r="W49">
            <v>48.37</v>
          </cell>
          <cell r="X49">
            <v>21.57</v>
          </cell>
          <cell r="Y49">
            <v>24.51</v>
          </cell>
          <cell r="Z49">
            <v>0</v>
          </cell>
          <cell r="AA49">
            <v>5.23</v>
          </cell>
          <cell r="AB49">
            <v>0.33</v>
          </cell>
          <cell r="AC49">
            <v>100</v>
          </cell>
          <cell r="AF49">
            <v>0.03</v>
          </cell>
          <cell r="AG49">
            <v>0</v>
          </cell>
          <cell r="AH49">
            <v>0.01</v>
          </cell>
          <cell r="AL49">
            <v>0.54</v>
          </cell>
          <cell r="AM49">
            <v>0.21</v>
          </cell>
          <cell r="AN49">
            <v>0.28000000000000003</v>
          </cell>
        </row>
        <row r="50">
          <cell r="W50">
            <v>0.18</v>
          </cell>
          <cell r="X50">
            <v>0.51</v>
          </cell>
          <cell r="Y50">
            <v>0.6</v>
          </cell>
          <cell r="Z50">
            <v>0</v>
          </cell>
          <cell r="AA50">
            <v>0.54</v>
          </cell>
          <cell r="AB50">
            <v>0.1</v>
          </cell>
          <cell r="AC50">
            <v>0.28000000000000003</v>
          </cell>
        </row>
        <row r="51">
          <cell r="AE51">
            <v>81000</v>
          </cell>
          <cell r="AF51">
            <v>0</v>
          </cell>
          <cell r="AG51">
            <v>1</v>
          </cell>
          <cell r="AH51">
            <v>1</v>
          </cell>
          <cell r="AK51" t="str">
            <v>CCF024</v>
          </cell>
          <cell r="AL51">
            <v>168</v>
          </cell>
          <cell r="AM51">
            <v>573</v>
          </cell>
          <cell r="AN51">
            <v>741</v>
          </cell>
        </row>
        <row r="52">
          <cell r="V52" t="str">
            <v>CCF024</v>
          </cell>
          <cell r="W52">
            <v>481</v>
          </cell>
          <cell r="X52">
            <v>148</v>
          </cell>
          <cell r="Y52">
            <v>104</v>
          </cell>
          <cell r="Z52">
            <v>0</v>
          </cell>
          <cell r="AA52">
            <v>8</v>
          </cell>
          <cell r="AB52">
            <v>0</v>
          </cell>
          <cell r="AC52">
            <v>741</v>
          </cell>
          <cell r="AF52">
            <v>0</v>
          </cell>
          <cell r="AG52">
            <v>100</v>
          </cell>
          <cell r="AH52">
            <v>100</v>
          </cell>
          <cell r="AL52">
            <v>22.67</v>
          </cell>
          <cell r="AM52">
            <v>77.33</v>
          </cell>
          <cell r="AN52">
            <v>100</v>
          </cell>
        </row>
        <row r="53">
          <cell r="W53">
            <v>64.91</v>
          </cell>
          <cell r="X53">
            <v>19.97</v>
          </cell>
          <cell r="Y53">
            <v>14.04</v>
          </cell>
          <cell r="Z53">
            <v>0</v>
          </cell>
          <cell r="AA53">
            <v>1.08</v>
          </cell>
          <cell r="AB53">
            <v>0</v>
          </cell>
          <cell r="AC53">
            <v>100</v>
          </cell>
          <cell r="AF53">
            <v>0</v>
          </cell>
          <cell r="AG53">
            <v>0</v>
          </cell>
          <cell r="AH53">
            <v>0</v>
          </cell>
          <cell r="AL53">
            <v>0.8</v>
          </cell>
          <cell r="AM53">
            <v>0.64</v>
          </cell>
          <cell r="AN53">
            <v>0.67</v>
          </cell>
        </row>
        <row r="54">
          <cell r="W54">
            <v>0.59</v>
          </cell>
          <cell r="X54">
            <v>1.1399999999999999</v>
          </cell>
          <cell r="Y54">
            <v>0.84</v>
          </cell>
          <cell r="Z54">
            <v>0</v>
          </cell>
          <cell r="AA54">
            <v>0.27</v>
          </cell>
          <cell r="AB54">
            <v>0</v>
          </cell>
          <cell r="AC54">
            <v>0.67</v>
          </cell>
        </row>
        <row r="55">
          <cell r="AE55">
            <v>94000</v>
          </cell>
          <cell r="AF55">
            <v>1</v>
          </cell>
          <cell r="AG55">
            <v>0</v>
          </cell>
          <cell r="AH55">
            <v>1</v>
          </cell>
          <cell r="AK55" t="str">
            <v>CCF027</v>
          </cell>
          <cell r="AL55">
            <v>53</v>
          </cell>
          <cell r="AM55">
            <v>189</v>
          </cell>
          <cell r="AN55">
            <v>242</v>
          </cell>
        </row>
        <row r="56">
          <cell r="V56" t="str">
            <v>CCF027</v>
          </cell>
          <cell r="W56">
            <v>172</v>
          </cell>
          <cell r="X56">
            <v>23</v>
          </cell>
          <cell r="Y56">
            <v>40</v>
          </cell>
          <cell r="Z56">
            <v>0</v>
          </cell>
          <cell r="AA56">
            <v>1</v>
          </cell>
          <cell r="AB56">
            <v>6</v>
          </cell>
          <cell r="AC56">
            <v>242</v>
          </cell>
          <cell r="AF56">
            <v>100</v>
          </cell>
          <cell r="AG56">
            <v>0</v>
          </cell>
          <cell r="AH56">
            <v>100</v>
          </cell>
          <cell r="AL56">
            <v>21.9</v>
          </cell>
          <cell r="AM56">
            <v>78.099999999999994</v>
          </cell>
          <cell r="AN56">
            <v>100</v>
          </cell>
        </row>
        <row r="57">
          <cell r="W57">
            <v>71.069999999999993</v>
          </cell>
          <cell r="X57">
            <v>9.5</v>
          </cell>
          <cell r="Y57">
            <v>16.53</v>
          </cell>
          <cell r="Z57">
            <v>0</v>
          </cell>
          <cell r="AA57">
            <v>0.41</v>
          </cell>
          <cell r="AB57">
            <v>2.48</v>
          </cell>
          <cell r="AC57">
            <v>100</v>
          </cell>
          <cell r="AF57">
            <v>0.02</v>
          </cell>
          <cell r="AG57">
            <v>0</v>
          </cell>
          <cell r="AH57">
            <v>0</v>
          </cell>
          <cell r="AL57">
            <v>0.25</v>
          </cell>
          <cell r="AM57">
            <v>0.21</v>
          </cell>
          <cell r="AN57">
            <v>0.22</v>
          </cell>
        </row>
        <row r="58">
          <cell r="W58">
            <v>0.21</v>
          </cell>
          <cell r="X58">
            <v>0.18</v>
          </cell>
          <cell r="Y58">
            <v>0.32</v>
          </cell>
          <cell r="Z58">
            <v>0</v>
          </cell>
          <cell r="AA58">
            <v>0.03</v>
          </cell>
          <cell r="AB58">
            <v>0.59</v>
          </cell>
          <cell r="AC58">
            <v>0.22</v>
          </cell>
        </row>
        <row r="59">
          <cell r="AE59" t="str">
            <v>ARL144</v>
          </cell>
          <cell r="AF59">
            <v>0</v>
          </cell>
          <cell r="AG59">
            <v>2</v>
          </cell>
          <cell r="AH59">
            <v>2</v>
          </cell>
          <cell r="AK59" t="str">
            <v>CCF033</v>
          </cell>
          <cell r="AL59">
            <v>41</v>
          </cell>
          <cell r="AM59">
            <v>141</v>
          </cell>
          <cell r="AN59">
            <v>182</v>
          </cell>
        </row>
        <row r="60">
          <cell r="V60" t="str">
            <v>CCF033</v>
          </cell>
          <cell r="W60">
            <v>126</v>
          </cell>
          <cell r="X60">
            <v>25</v>
          </cell>
          <cell r="Y60">
            <v>25</v>
          </cell>
          <cell r="Z60">
            <v>0</v>
          </cell>
          <cell r="AA60">
            <v>6</v>
          </cell>
          <cell r="AB60">
            <v>0</v>
          </cell>
          <cell r="AC60">
            <v>182</v>
          </cell>
          <cell r="AF60">
            <v>0</v>
          </cell>
          <cell r="AG60">
            <v>100</v>
          </cell>
          <cell r="AH60">
            <v>100</v>
          </cell>
          <cell r="AL60">
            <v>22.53</v>
          </cell>
          <cell r="AM60">
            <v>77.47</v>
          </cell>
          <cell r="AN60">
            <v>100</v>
          </cell>
        </row>
        <row r="61">
          <cell r="W61">
            <v>69.23</v>
          </cell>
          <cell r="X61">
            <v>13.74</v>
          </cell>
          <cell r="Y61">
            <v>13.74</v>
          </cell>
          <cell r="Z61">
            <v>0</v>
          </cell>
          <cell r="AA61">
            <v>3.3</v>
          </cell>
          <cell r="AB61">
            <v>0</v>
          </cell>
          <cell r="AC61">
            <v>100</v>
          </cell>
          <cell r="AF61">
            <v>0</v>
          </cell>
          <cell r="AG61">
            <v>0</v>
          </cell>
          <cell r="AH61">
            <v>0</v>
          </cell>
          <cell r="AL61">
            <v>0.2</v>
          </cell>
          <cell r="AM61">
            <v>0.16</v>
          </cell>
          <cell r="AN61">
            <v>0.16</v>
          </cell>
        </row>
        <row r="62">
          <cell r="W62">
            <v>0.15</v>
          </cell>
          <cell r="X62">
            <v>0.19</v>
          </cell>
          <cell r="Y62">
            <v>0.2</v>
          </cell>
          <cell r="Z62">
            <v>0</v>
          </cell>
          <cell r="AA62">
            <v>0.2</v>
          </cell>
          <cell r="AB62">
            <v>0</v>
          </cell>
          <cell r="AC62">
            <v>0.16</v>
          </cell>
        </row>
        <row r="63">
          <cell r="AE63" t="str">
            <v>CCF007</v>
          </cell>
          <cell r="AF63">
            <v>19</v>
          </cell>
          <cell r="AG63">
            <v>366</v>
          </cell>
          <cell r="AH63">
            <v>385</v>
          </cell>
          <cell r="AK63" t="str">
            <v>CCF050</v>
          </cell>
          <cell r="AL63">
            <v>58</v>
          </cell>
          <cell r="AM63">
            <v>260</v>
          </cell>
          <cell r="AN63">
            <v>318</v>
          </cell>
        </row>
        <row r="64">
          <cell r="V64" t="str">
            <v>CCF050</v>
          </cell>
          <cell r="W64">
            <v>210</v>
          </cell>
          <cell r="X64">
            <v>62</v>
          </cell>
          <cell r="Y64">
            <v>40</v>
          </cell>
          <cell r="Z64">
            <v>0</v>
          </cell>
          <cell r="AA64">
            <v>6</v>
          </cell>
          <cell r="AB64">
            <v>0</v>
          </cell>
          <cell r="AC64">
            <v>318</v>
          </cell>
          <cell r="AF64">
            <v>4.9400000000000004</v>
          </cell>
          <cell r="AG64">
            <v>95.06</v>
          </cell>
          <cell r="AH64">
            <v>100</v>
          </cell>
          <cell r="AL64">
            <v>18.239999999999998</v>
          </cell>
          <cell r="AM64">
            <v>81.760000000000005</v>
          </cell>
          <cell r="AN64">
            <v>100</v>
          </cell>
        </row>
        <row r="65">
          <cell r="W65">
            <v>66.040000000000006</v>
          </cell>
          <cell r="X65">
            <v>19.5</v>
          </cell>
          <cell r="Y65">
            <v>12.58</v>
          </cell>
          <cell r="Z65">
            <v>0</v>
          </cell>
          <cell r="AA65">
            <v>1.89</v>
          </cell>
          <cell r="AB65">
            <v>0</v>
          </cell>
          <cell r="AC65">
            <v>100</v>
          </cell>
          <cell r="AF65">
            <v>0.31</v>
          </cell>
          <cell r="AG65">
            <v>0.33</v>
          </cell>
          <cell r="AH65">
            <v>0.33</v>
          </cell>
          <cell r="AL65">
            <v>0.28000000000000003</v>
          </cell>
          <cell r="AM65">
            <v>0.28999999999999998</v>
          </cell>
          <cell r="AN65">
            <v>0.28999999999999998</v>
          </cell>
        </row>
        <row r="66">
          <cell r="W66">
            <v>0.26</v>
          </cell>
          <cell r="X66">
            <v>0.48</v>
          </cell>
          <cell r="Y66">
            <v>0.32</v>
          </cell>
          <cell r="Z66">
            <v>0</v>
          </cell>
          <cell r="AA66">
            <v>0.2</v>
          </cell>
          <cell r="AB66">
            <v>0</v>
          </cell>
          <cell r="AC66">
            <v>0.28999999999999998</v>
          </cell>
        </row>
        <row r="67">
          <cell r="AE67" t="str">
            <v>CCF023</v>
          </cell>
          <cell r="AF67">
            <v>12</v>
          </cell>
          <cell r="AG67">
            <v>306</v>
          </cell>
          <cell r="AH67">
            <v>318</v>
          </cell>
          <cell r="AK67" t="str">
            <v>CCF053</v>
          </cell>
          <cell r="AL67">
            <v>94</v>
          </cell>
          <cell r="AM67">
            <v>256</v>
          </cell>
          <cell r="AN67">
            <v>350</v>
          </cell>
        </row>
        <row r="68">
          <cell r="V68" t="str">
            <v>CCF053</v>
          </cell>
          <cell r="W68">
            <v>234</v>
          </cell>
          <cell r="X68">
            <v>40</v>
          </cell>
          <cell r="Y68">
            <v>57</v>
          </cell>
          <cell r="Z68">
            <v>0</v>
          </cell>
          <cell r="AA68">
            <v>14</v>
          </cell>
          <cell r="AB68">
            <v>5</v>
          </cell>
          <cell r="AC68">
            <v>350</v>
          </cell>
          <cell r="AF68">
            <v>3.77</v>
          </cell>
          <cell r="AG68">
            <v>96.23</v>
          </cell>
          <cell r="AH68">
            <v>100</v>
          </cell>
          <cell r="AL68">
            <v>26.86</v>
          </cell>
          <cell r="AM68">
            <v>73.14</v>
          </cell>
          <cell r="AN68">
            <v>100</v>
          </cell>
        </row>
        <row r="69">
          <cell r="W69">
            <v>66.86</v>
          </cell>
          <cell r="X69">
            <v>11.43</v>
          </cell>
          <cell r="Y69">
            <v>16.29</v>
          </cell>
          <cell r="Z69">
            <v>0</v>
          </cell>
          <cell r="AA69">
            <v>4</v>
          </cell>
          <cell r="AB69">
            <v>1.43</v>
          </cell>
          <cell r="AC69">
            <v>100</v>
          </cell>
          <cell r="AF69">
            <v>0.19</v>
          </cell>
          <cell r="AG69">
            <v>0.28000000000000003</v>
          </cell>
          <cell r="AH69">
            <v>0.27</v>
          </cell>
          <cell r="AL69">
            <v>0.45</v>
          </cell>
          <cell r="AM69">
            <v>0.28999999999999998</v>
          </cell>
          <cell r="AN69">
            <v>0.32</v>
          </cell>
        </row>
        <row r="70">
          <cell r="W70">
            <v>0.28999999999999998</v>
          </cell>
          <cell r="X70">
            <v>0.31</v>
          </cell>
          <cell r="Y70">
            <v>0.46</v>
          </cell>
          <cell r="Z70">
            <v>0</v>
          </cell>
          <cell r="AA70">
            <v>0.47</v>
          </cell>
          <cell r="AB70">
            <v>0.49</v>
          </cell>
          <cell r="AC70">
            <v>0.32</v>
          </cell>
        </row>
        <row r="71">
          <cell r="AE71" t="str">
            <v>CCF024</v>
          </cell>
          <cell r="AF71">
            <v>41</v>
          </cell>
          <cell r="AG71">
            <v>741</v>
          </cell>
          <cell r="AH71">
            <v>782</v>
          </cell>
          <cell r="AK71" t="str">
            <v>CCF055</v>
          </cell>
          <cell r="AL71">
            <v>720</v>
          </cell>
          <cell r="AM71">
            <v>1690</v>
          </cell>
          <cell r="AN71">
            <v>2410</v>
          </cell>
        </row>
        <row r="72">
          <cell r="V72" t="str">
            <v>CCF055</v>
          </cell>
          <cell r="W72">
            <v>1437</v>
          </cell>
          <cell r="X72">
            <v>434</v>
          </cell>
          <cell r="Y72">
            <v>454</v>
          </cell>
          <cell r="Z72">
            <v>0</v>
          </cell>
          <cell r="AA72">
            <v>79</v>
          </cell>
          <cell r="AB72">
            <v>6</v>
          </cell>
          <cell r="AC72">
            <v>2410</v>
          </cell>
          <cell r="AF72">
            <v>5.24</v>
          </cell>
          <cell r="AG72">
            <v>94.76</v>
          </cell>
          <cell r="AH72">
            <v>100</v>
          </cell>
          <cell r="AL72">
            <v>29.88</v>
          </cell>
          <cell r="AM72">
            <v>70.12</v>
          </cell>
          <cell r="AN72">
            <v>100</v>
          </cell>
        </row>
        <row r="73">
          <cell r="W73">
            <v>59.63</v>
          </cell>
          <cell r="X73">
            <v>18.010000000000002</v>
          </cell>
          <cell r="Y73">
            <v>18.84</v>
          </cell>
          <cell r="Z73">
            <v>0</v>
          </cell>
          <cell r="AA73">
            <v>3.28</v>
          </cell>
          <cell r="AB73">
            <v>0.25</v>
          </cell>
          <cell r="AC73">
            <v>100</v>
          </cell>
          <cell r="AF73">
            <v>0.66</v>
          </cell>
          <cell r="AG73">
            <v>0.67</v>
          </cell>
          <cell r="AH73">
            <v>0.67</v>
          </cell>
          <cell r="AL73">
            <v>3.44</v>
          </cell>
          <cell r="AM73">
            <v>1.88</v>
          </cell>
          <cell r="AN73">
            <v>2.1800000000000002</v>
          </cell>
        </row>
        <row r="74">
          <cell r="W74">
            <v>1.77</v>
          </cell>
          <cell r="X74">
            <v>3.34</v>
          </cell>
          <cell r="Y74">
            <v>3.65</v>
          </cell>
          <cell r="Z74">
            <v>0</v>
          </cell>
          <cell r="AA74">
            <v>2.68</v>
          </cell>
          <cell r="AB74">
            <v>0.59</v>
          </cell>
          <cell r="AC74">
            <v>2.1800000000000002</v>
          </cell>
        </row>
        <row r="75">
          <cell r="AE75" t="str">
            <v>CCF027</v>
          </cell>
          <cell r="AF75">
            <v>23</v>
          </cell>
          <cell r="AG75">
            <v>242</v>
          </cell>
          <cell r="AH75">
            <v>265</v>
          </cell>
          <cell r="AK75" t="str">
            <v>CCF102</v>
          </cell>
          <cell r="AL75">
            <v>25</v>
          </cell>
          <cell r="AM75">
            <v>76</v>
          </cell>
          <cell r="AN75">
            <v>101</v>
          </cell>
        </row>
        <row r="76">
          <cell r="V76" t="str">
            <v>CCF102</v>
          </cell>
          <cell r="W76">
            <v>68</v>
          </cell>
          <cell r="X76">
            <v>14</v>
          </cell>
          <cell r="Y76">
            <v>18</v>
          </cell>
          <cell r="Z76">
            <v>0</v>
          </cell>
          <cell r="AA76">
            <v>0</v>
          </cell>
          <cell r="AB76">
            <v>1</v>
          </cell>
          <cell r="AC76">
            <v>101</v>
          </cell>
          <cell r="AF76">
            <v>8.68</v>
          </cell>
          <cell r="AG76">
            <v>91.32</v>
          </cell>
          <cell r="AH76">
            <v>100</v>
          </cell>
          <cell r="AL76">
            <v>24.75</v>
          </cell>
          <cell r="AM76">
            <v>75.25</v>
          </cell>
          <cell r="AN76">
            <v>100</v>
          </cell>
        </row>
        <row r="77">
          <cell r="W77">
            <v>67.33</v>
          </cell>
          <cell r="X77">
            <v>13.86</v>
          </cell>
          <cell r="Y77">
            <v>17.82</v>
          </cell>
          <cell r="Z77">
            <v>0</v>
          </cell>
          <cell r="AA77">
            <v>0</v>
          </cell>
          <cell r="AB77">
            <v>0.99</v>
          </cell>
          <cell r="AC77">
            <v>100</v>
          </cell>
          <cell r="AF77">
            <v>0.37</v>
          </cell>
          <cell r="AG77">
            <v>0.22</v>
          </cell>
          <cell r="AH77">
            <v>0.23</v>
          </cell>
          <cell r="AL77">
            <v>0.12</v>
          </cell>
          <cell r="AM77">
            <v>0.08</v>
          </cell>
          <cell r="AN77">
            <v>0.09</v>
          </cell>
        </row>
        <row r="78">
          <cell r="W78">
            <v>0.08</v>
          </cell>
          <cell r="X78">
            <v>0.11</v>
          </cell>
          <cell r="Y78">
            <v>0.14000000000000001</v>
          </cell>
          <cell r="Z78">
            <v>0</v>
          </cell>
          <cell r="AA78">
            <v>0</v>
          </cell>
          <cell r="AB78">
            <v>0.1</v>
          </cell>
          <cell r="AC78">
            <v>0.09</v>
          </cell>
        </row>
        <row r="79">
          <cell r="AE79" t="str">
            <v>CCF033</v>
          </cell>
          <cell r="AF79">
            <v>6</v>
          </cell>
          <cell r="AG79">
            <v>182</v>
          </cell>
          <cell r="AH79">
            <v>188</v>
          </cell>
          <cell r="AK79" t="str">
            <v>EAS016</v>
          </cell>
          <cell r="AL79">
            <v>4</v>
          </cell>
          <cell r="AM79">
            <v>19</v>
          </cell>
          <cell r="AN79">
            <v>23</v>
          </cell>
        </row>
        <row r="80">
          <cell r="V80" t="str">
            <v>EAS016</v>
          </cell>
          <cell r="W80">
            <v>19</v>
          </cell>
          <cell r="X80">
            <v>1</v>
          </cell>
          <cell r="Y80">
            <v>3</v>
          </cell>
          <cell r="Z80">
            <v>0</v>
          </cell>
          <cell r="AA80">
            <v>0</v>
          </cell>
          <cell r="AB80">
            <v>0</v>
          </cell>
          <cell r="AC80">
            <v>23</v>
          </cell>
          <cell r="AF80">
            <v>3.19</v>
          </cell>
          <cell r="AG80">
            <v>96.81</v>
          </cell>
          <cell r="AH80">
            <v>100</v>
          </cell>
          <cell r="AL80">
            <v>17.39</v>
          </cell>
          <cell r="AM80">
            <v>82.61</v>
          </cell>
          <cell r="AN80">
            <v>100</v>
          </cell>
        </row>
        <row r="81">
          <cell r="W81">
            <v>82.61</v>
          </cell>
          <cell r="X81">
            <v>4.3499999999999996</v>
          </cell>
          <cell r="Y81">
            <v>13.04</v>
          </cell>
          <cell r="Z81">
            <v>0</v>
          </cell>
          <cell r="AA81">
            <v>0</v>
          </cell>
          <cell r="AB81">
            <v>0</v>
          </cell>
          <cell r="AC81">
            <v>100</v>
          </cell>
          <cell r="AF81">
            <v>0.1</v>
          </cell>
          <cell r="AG81">
            <v>0.16</v>
          </cell>
          <cell r="AH81">
            <v>0.16</v>
          </cell>
          <cell r="AL81">
            <v>0.02</v>
          </cell>
          <cell r="AM81">
            <v>0.02</v>
          </cell>
          <cell r="AN81">
            <v>0.02</v>
          </cell>
        </row>
        <row r="82">
          <cell r="W82">
            <v>0.02</v>
          </cell>
          <cell r="X82">
            <v>0.01</v>
          </cell>
          <cell r="Y82">
            <v>0.02</v>
          </cell>
          <cell r="Z82">
            <v>0</v>
          </cell>
          <cell r="AA82">
            <v>0</v>
          </cell>
          <cell r="AB82">
            <v>0</v>
          </cell>
          <cell r="AC82">
            <v>0.02</v>
          </cell>
        </row>
        <row r="83">
          <cell r="AE83" t="str">
            <v>CCF050</v>
          </cell>
          <cell r="AF83">
            <v>3</v>
          </cell>
          <cell r="AG83">
            <v>318</v>
          </cell>
          <cell r="AH83">
            <v>321</v>
          </cell>
          <cell r="AK83" t="str">
            <v>EAS027</v>
          </cell>
          <cell r="AL83">
            <v>10</v>
          </cell>
          <cell r="AM83">
            <v>43</v>
          </cell>
          <cell r="AN83">
            <v>53</v>
          </cell>
        </row>
        <row r="84">
          <cell r="V84" t="str">
            <v>EAS027</v>
          </cell>
          <cell r="W84">
            <v>38</v>
          </cell>
          <cell r="X84">
            <v>7</v>
          </cell>
          <cell r="Y84">
            <v>7</v>
          </cell>
          <cell r="Z84">
            <v>0</v>
          </cell>
          <cell r="AA84">
            <v>1</v>
          </cell>
          <cell r="AB84">
            <v>0</v>
          </cell>
          <cell r="AC84">
            <v>53</v>
          </cell>
          <cell r="AF84">
            <v>0.93</v>
          </cell>
          <cell r="AG84">
            <v>99.07</v>
          </cell>
          <cell r="AH84">
            <v>100</v>
          </cell>
          <cell r="AL84">
            <v>18.87</v>
          </cell>
          <cell r="AM84">
            <v>81.13</v>
          </cell>
          <cell r="AN84">
            <v>100</v>
          </cell>
        </row>
        <row r="85">
          <cell r="W85">
            <v>71.7</v>
          </cell>
          <cell r="X85">
            <v>13.21</v>
          </cell>
          <cell r="Y85">
            <v>13.21</v>
          </cell>
          <cell r="Z85">
            <v>0</v>
          </cell>
          <cell r="AA85">
            <v>1.89</v>
          </cell>
          <cell r="AB85">
            <v>0</v>
          </cell>
          <cell r="AC85">
            <v>100</v>
          </cell>
          <cell r="AF85">
            <v>0.05</v>
          </cell>
          <cell r="AG85">
            <v>0.28999999999999998</v>
          </cell>
          <cell r="AH85">
            <v>0.27</v>
          </cell>
          <cell r="AL85">
            <v>0.05</v>
          </cell>
          <cell r="AM85">
            <v>0.05</v>
          </cell>
          <cell r="AN85">
            <v>0.05</v>
          </cell>
        </row>
        <row r="86">
          <cell r="W86">
            <v>0.05</v>
          </cell>
          <cell r="X86">
            <v>0.05</v>
          </cell>
          <cell r="Y86">
            <v>0.06</v>
          </cell>
          <cell r="Z86">
            <v>0</v>
          </cell>
          <cell r="AA86">
            <v>0.03</v>
          </cell>
          <cell r="AB86">
            <v>0</v>
          </cell>
          <cell r="AC86">
            <v>0.05</v>
          </cell>
        </row>
        <row r="87">
          <cell r="AE87" t="str">
            <v>CCF053</v>
          </cell>
          <cell r="AF87">
            <v>37</v>
          </cell>
          <cell r="AG87">
            <v>350</v>
          </cell>
          <cell r="AH87">
            <v>387</v>
          </cell>
          <cell r="AK87" t="str">
            <v>EMP002</v>
          </cell>
          <cell r="AL87">
            <v>1</v>
          </cell>
          <cell r="AM87">
            <v>0</v>
          </cell>
          <cell r="AN87">
            <v>1</v>
          </cell>
        </row>
        <row r="88">
          <cell r="V88" t="str">
            <v>EMP002</v>
          </cell>
          <cell r="W88">
            <v>0</v>
          </cell>
          <cell r="X88">
            <v>0</v>
          </cell>
          <cell r="Y88">
            <v>1</v>
          </cell>
          <cell r="Z88">
            <v>0</v>
          </cell>
          <cell r="AA88">
            <v>0</v>
          </cell>
          <cell r="AB88">
            <v>0</v>
          </cell>
          <cell r="AC88">
            <v>1</v>
          </cell>
          <cell r="AF88">
            <v>9.56</v>
          </cell>
          <cell r="AG88">
            <v>90.44</v>
          </cell>
          <cell r="AH88">
            <v>100</v>
          </cell>
          <cell r="AL88">
            <v>100</v>
          </cell>
          <cell r="AM88">
            <v>0</v>
          </cell>
          <cell r="AN88">
            <v>100</v>
          </cell>
        </row>
        <row r="89">
          <cell r="W89">
            <v>0</v>
          </cell>
          <cell r="X89">
            <v>0</v>
          </cell>
          <cell r="Y89">
            <v>100</v>
          </cell>
          <cell r="Z89">
            <v>0</v>
          </cell>
          <cell r="AA89">
            <v>0</v>
          </cell>
          <cell r="AB89">
            <v>0</v>
          </cell>
          <cell r="AC89">
            <v>100</v>
          </cell>
          <cell r="AF89">
            <v>0.6</v>
          </cell>
          <cell r="AG89">
            <v>0.32</v>
          </cell>
          <cell r="AH89">
            <v>0.33</v>
          </cell>
          <cell r="AL89">
            <v>0</v>
          </cell>
          <cell r="AM89">
            <v>0</v>
          </cell>
          <cell r="AN89">
            <v>0</v>
          </cell>
        </row>
        <row r="90">
          <cell r="W90">
            <v>0</v>
          </cell>
          <cell r="X90">
            <v>0</v>
          </cell>
          <cell r="Y90">
            <v>0.01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</row>
        <row r="91">
          <cell r="AE91" t="str">
            <v>CCF055</v>
          </cell>
          <cell r="AF91">
            <v>134</v>
          </cell>
          <cell r="AG91">
            <v>2410</v>
          </cell>
          <cell r="AH91">
            <v>2544</v>
          </cell>
          <cell r="AK91" t="str">
            <v>EMP017</v>
          </cell>
          <cell r="AL91">
            <v>1</v>
          </cell>
          <cell r="AM91">
            <v>1</v>
          </cell>
          <cell r="AN91">
            <v>2</v>
          </cell>
        </row>
        <row r="92">
          <cell r="V92" t="str">
            <v>EMP017</v>
          </cell>
          <cell r="W92">
            <v>1</v>
          </cell>
          <cell r="X92">
            <v>0</v>
          </cell>
          <cell r="Y92">
            <v>0</v>
          </cell>
          <cell r="Z92">
            <v>0</v>
          </cell>
          <cell r="AA92">
            <v>1</v>
          </cell>
          <cell r="AB92">
            <v>0</v>
          </cell>
          <cell r="AC92">
            <v>2</v>
          </cell>
          <cell r="AF92">
            <v>5.27</v>
          </cell>
          <cell r="AG92">
            <v>94.73</v>
          </cell>
          <cell r="AH92">
            <v>100</v>
          </cell>
          <cell r="AL92">
            <v>50</v>
          </cell>
          <cell r="AM92">
            <v>50</v>
          </cell>
          <cell r="AN92">
            <v>100</v>
          </cell>
        </row>
        <row r="93">
          <cell r="W93">
            <v>50</v>
          </cell>
          <cell r="X93">
            <v>0</v>
          </cell>
          <cell r="Y93">
            <v>0</v>
          </cell>
          <cell r="Z93">
            <v>0</v>
          </cell>
          <cell r="AA93">
            <v>50</v>
          </cell>
          <cell r="AB93">
            <v>0</v>
          </cell>
          <cell r="AC93">
            <v>100</v>
          </cell>
          <cell r="AF93">
            <v>2.17</v>
          </cell>
          <cell r="AG93">
            <v>2.1800000000000002</v>
          </cell>
          <cell r="AH93">
            <v>2.1800000000000002</v>
          </cell>
          <cell r="AL93">
            <v>0</v>
          </cell>
          <cell r="AM93">
            <v>0</v>
          </cell>
          <cell r="AN93">
            <v>0</v>
          </cell>
        </row>
        <row r="94"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0.03</v>
          </cell>
          <cell r="AB94">
            <v>0</v>
          </cell>
          <cell r="AC94">
            <v>0</v>
          </cell>
        </row>
        <row r="95">
          <cell r="AE95" t="str">
            <v>CCF102</v>
          </cell>
          <cell r="AF95">
            <v>5</v>
          </cell>
          <cell r="AG95">
            <v>101</v>
          </cell>
          <cell r="AH95">
            <v>106</v>
          </cell>
          <cell r="AK95" t="str">
            <v>EMP023</v>
          </cell>
          <cell r="AL95">
            <v>1</v>
          </cell>
          <cell r="AM95">
            <v>7</v>
          </cell>
          <cell r="AN95">
            <v>8</v>
          </cell>
        </row>
        <row r="96">
          <cell r="V96" t="str">
            <v>EMP023</v>
          </cell>
          <cell r="W96">
            <v>7</v>
          </cell>
          <cell r="X96">
            <v>0</v>
          </cell>
          <cell r="Y96">
            <v>0</v>
          </cell>
          <cell r="Z96">
            <v>0</v>
          </cell>
          <cell r="AA96">
            <v>1</v>
          </cell>
          <cell r="AB96">
            <v>0</v>
          </cell>
          <cell r="AC96">
            <v>8</v>
          </cell>
          <cell r="AF96">
            <v>4.72</v>
          </cell>
          <cell r="AG96">
            <v>95.28</v>
          </cell>
          <cell r="AH96">
            <v>100</v>
          </cell>
          <cell r="AL96">
            <v>12.5</v>
          </cell>
          <cell r="AM96">
            <v>87.5</v>
          </cell>
          <cell r="AN96">
            <v>100</v>
          </cell>
        </row>
        <row r="97">
          <cell r="W97">
            <v>87.5</v>
          </cell>
          <cell r="X97">
            <v>0</v>
          </cell>
          <cell r="Y97">
            <v>0</v>
          </cell>
          <cell r="Z97">
            <v>0</v>
          </cell>
          <cell r="AA97">
            <v>12.5</v>
          </cell>
          <cell r="AB97">
            <v>0</v>
          </cell>
          <cell r="AC97">
            <v>100</v>
          </cell>
          <cell r="AF97">
            <v>0.08</v>
          </cell>
          <cell r="AG97">
            <v>0.09</v>
          </cell>
          <cell r="AH97">
            <v>0.09</v>
          </cell>
          <cell r="AL97">
            <v>0</v>
          </cell>
          <cell r="AM97">
            <v>0.01</v>
          </cell>
          <cell r="AN97">
            <v>0.01</v>
          </cell>
        </row>
        <row r="98">
          <cell r="W98">
            <v>0.01</v>
          </cell>
          <cell r="X98">
            <v>0</v>
          </cell>
          <cell r="Y98">
            <v>0</v>
          </cell>
          <cell r="Z98">
            <v>0</v>
          </cell>
          <cell r="AA98">
            <v>0.03</v>
          </cell>
          <cell r="AB98">
            <v>0</v>
          </cell>
          <cell r="AC98">
            <v>0.01</v>
          </cell>
        </row>
        <row r="99">
          <cell r="AE99" t="str">
            <v>EAS016</v>
          </cell>
          <cell r="AF99">
            <v>1</v>
          </cell>
          <cell r="AG99">
            <v>23</v>
          </cell>
          <cell r="AH99">
            <v>24</v>
          </cell>
          <cell r="AK99" t="str">
            <v>EMP028</v>
          </cell>
          <cell r="AL99">
            <v>1</v>
          </cell>
          <cell r="AM99">
            <v>0</v>
          </cell>
          <cell r="AN99">
            <v>1</v>
          </cell>
        </row>
        <row r="100">
          <cell r="V100" t="str">
            <v>EMP028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1</v>
          </cell>
          <cell r="AB100">
            <v>0</v>
          </cell>
          <cell r="AC100">
            <v>1</v>
          </cell>
          <cell r="AF100">
            <v>4.17</v>
          </cell>
          <cell r="AG100">
            <v>95.83</v>
          </cell>
          <cell r="AH100">
            <v>100</v>
          </cell>
          <cell r="AL100">
            <v>100</v>
          </cell>
          <cell r="AM100">
            <v>0</v>
          </cell>
          <cell r="AN100">
            <v>100</v>
          </cell>
        </row>
        <row r="101"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100</v>
          </cell>
          <cell r="AB101">
            <v>0</v>
          </cell>
          <cell r="AC101">
            <v>100</v>
          </cell>
          <cell r="AF101">
            <v>0.02</v>
          </cell>
          <cell r="AG101">
            <v>0.02</v>
          </cell>
          <cell r="AH101">
            <v>0.02</v>
          </cell>
          <cell r="AL101">
            <v>0</v>
          </cell>
          <cell r="AM101">
            <v>0</v>
          </cell>
          <cell r="AN101">
            <v>0</v>
          </cell>
        </row>
        <row r="102"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0.03</v>
          </cell>
          <cell r="AB102">
            <v>0</v>
          </cell>
          <cell r="AC102">
            <v>0</v>
          </cell>
        </row>
        <row r="103">
          <cell r="AE103" t="str">
            <v>EAS027</v>
          </cell>
          <cell r="AF103">
            <v>4</v>
          </cell>
          <cell r="AG103">
            <v>53</v>
          </cell>
          <cell r="AH103">
            <v>57</v>
          </cell>
          <cell r="AK103" t="str">
            <v>EMP029</v>
          </cell>
          <cell r="AL103">
            <v>1</v>
          </cell>
          <cell r="AM103">
            <v>1</v>
          </cell>
          <cell r="AN103">
            <v>2</v>
          </cell>
        </row>
        <row r="104">
          <cell r="V104" t="str">
            <v>EMP029</v>
          </cell>
          <cell r="W104">
            <v>1</v>
          </cell>
          <cell r="X104">
            <v>0</v>
          </cell>
          <cell r="Y104">
            <v>1</v>
          </cell>
          <cell r="Z104">
            <v>0</v>
          </cell>
          <cell r="AA104">
            <v>0</v>
          </cell>
          <cell r="AB104">
            <v>0</v>
          </cell>
          <cell r="AC104">
            <v>2</v>
          </cell>
          <cell r="AF104">
            <v>7.02</v>
          </cell>
          <cell r="AG104">
            <v>92.98</v>
          </cell>
          <cell r="AH104">
            <v>100</v>
          </cell>
          <cell r="AL104">
            <v>50</v>
          </cell>
          <cell r="AM104">
            <v>50</v>
          </cell>
          <cell r="AN104">
            <v>100</v>
          </cell>
        </row>
        <row r="105">
          <cell r="W105">
            <v>50</v>
          </cell>
          <cell r="X105">
            <v>0</v>
          </cell>
          <cell r="Y105">
            <v>50</v>
          </cell>
          <cell r="Z105">
            <v>0</v>
          </cell>
          <cell r="AA105">
            <v>0</v>
          </cell>
          <cell r="AB105">
            <v>0</v>
          </cell>
          <cell r="AC105">
            <v>100</v>
          </cell>
          <cell r="AF105">
            <v>0.06</v>
          </cell>
          <cell r="AG105">
            <v>0.05</v>
          </cell>
          <cell r="AH105">
            <v>0.05</v>
          </cell>
          <cell r="AL105">
            <v>0</v>
          </cell>
          <cell r="AM105">
            <v>0</v>
          </cell>
          <cell r="AN105">
            <v>0</v>
          </cell>
        </row>
        <row r="106">
          <cell r="W106">
            <v>0</v>
          </cell>
          <cell r="X106">
            <v>0</v>
          </cell>
          <cell r="Y106">
            <v>0.01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</row>
        <row r="107">
          <cell r="AE107" t="str">
            <v>EMP002</v>
          </cell>
          <cell r="AF107">
            <v>1</v>
          </cell>
          <cell r="AG107">
            <v>1</v>
          </cell>
          <cell r="AH107">
            <v>2</v>
          </cell>
          <cell r="AK107" t="str">
            <v>EPS001</v>
          </cell>
          <cell r="AL107">
            <v>64</v>
          </cell>
          <cell r="AM107">
            <v>674</v>
          </cell>
          <cell r="AN107">
            <v>738</v>
          </cell>
        </row>
        <row r="108">
          <cell r="V108" t="str">
            <v>EPS001</v>
          </cell>
          <cell r="W108">
            <v>640</v>
          </cell>
          <cell r="X108">
            <v>53</v>
          </cell>
          <cell r="Y108">
            <v>26</v>
          </cell>
          <cell r="Z108">
            <v>0</v>
          </cell>
          <cell r="AA108">
            <v>18</v>
          </cell>
          <cell r="AB108">
            <v>1</v>
          </cell>
          <cell r="AC108">
            <v>738</v>
          </cell>
          <cell r="AF108">
            <v>50</v>
          </cell>
          <cell r="AG108">
            <v>50</v>
          </cell>
          <cell r="AH108">
            <v>100</v>
          </cell>
          <cell r="AL108">
            <v>8.67</v>
          </cell>
          <cell r="AM108">
            <v>91.33</v>
          </cell>
          <cell r="AN108">
            <v>100</v>
          </cell>
        </row>
        <row r="109">
          <cell r="W109">
            <v>86.72</v>
          </cell>
          <cell r="X109">
            <v>7.18</v>
          </cell>
          <cell r="Y109">
            <v>3.52</v>
          </cell>
          <cell r="Z109">
            <v>0</v>
          </cell>
          <cell r="AA109">
            <v>2.44</v>
          </cell>
          <cell r="AB109">
            <v>0.14000000000000001</v>
          </cell>
          <cell r="AC109">
            <v>100</v>
          </cell>
          <cell r="AF109">
            <v>0.02</v>
          </cell>
          <cell r="AG109">
            <v>0</v>
          </cell>
          <cell r="AH109">
            <v>0</v>
          </cell>
          <cell r="AL109">
            <v>0.31</v>
          </cell>
          <cell r="AM109">
            <v>0.75</v>
          </cell>
          <cell r="AN109">
            <v>0.67</v>
          </cell>
        </row>
        <row r="110">
          <cell r="W110">
            <v>0.79</v>
          </cell>
          <cell r="X110">
            <v>0.41</v>
          </cell>
          <cell r="Y110">
            <v>0.21</v>
          </cell>
          <cell r="Z110">
            <v>0</v>
          </cell>
          <cell r="AA110">
            <v>0.61</v>
          </cell>
          <cell r="AB110">
            <v>0.1</v>
          </cell>
          <cell r="AC110">
            <v>0.67</v>
          </cell>
        </row>
        <row r="111">
          <cell r="AE111" t="str">
            <v>EMP015</v>
          </cell>
          <cell r="AF111">
            <v>1</v>
          </cell>
          <cell r="AG111">
            <v>0</v>
          </cell>
          <cell r="AH111">
            <v>1</v>
          </cell>
          <cell r="AK111" t="str">
            <v>EPS002</v>
          </cell>
          <cell r="AL111">
            <v>1460</v>
          </cell>
          <cell r="AM111">
            <v>7401</v>
          </cell>
          <cell r="AN111">
            <v>8861</v>
          </cell>
        </row>
        <row r="112">
          <cell r="V112" t="str">
            <v>EPS002</v>
          </cell>
          <cell r="W112">
            <v>6641</v>
          </cell>
          <cell r="X112">
            <v>1039</v>
          </cell>
          <cell r="Y112">
            <v>939</v>
          </cell>
          <cell r="Z112">
            <v>0</v>
          </cell>
          <cell r="AA112">
            <v>238</v>
          </cell>
          <cell r="AB112">
            <v>4</v>
          </cell>
          <cell r="AC112">
            <v>8861</v>
          </cell>
          <cell r="AF112">
            <v>100</v>
          </cell>
          <cell r="AG112">
            <v>0</v>
          </cell>
          <cell r="AH112">
            <v>100</v>
          </cell>
          <cell r="AL112">
            <v>16.48</v>
          </cell>
          <cell r="AM112">
            <v>83.52</v>
          </cell>
          <cell r="AN112">
            <v>100</v>
          </cell>
        </row>
        <row r="113">
          <cell r="W113">
            <v>74.95</v>
          </cell>
          <cell r="X113">
            <v>11.73</v>
          </cell>
          <cell r="Y113">
            <v>10.6</v>
          </cell>
          <cell r="Z113">
            <v>0</v>
          </cell>
          <cell r="AA113">
            <v>2.69</v>
          </cell>
          <cell r="AB113">
            <v>0.05</v>
          </cell>
          <cell r="AC113">
            <v>100</v>
          </cell>
          <cell r="AF113">
            <v>0.02</v>
          </cell>
          <cell r="AG113">
            <v>0</v>
          </cell>
          <cell r="AH113">
            <v>0</v>
          </cell>
          <cell r="AL113">
            <v>6.98</v>
          </cell>
          <cell r="AM113">
            <v>8.25</v>
          </cell>
          <cell r="AN113">
            <v>8.01</v>
          </cell>
        </row>
        <row r="114">
          <cell r="W114">
            <v>8.17</v>
          </cell>
          <cell r="X114">
            <v>8</v>
          </cell>
          <cell r="Y114">
            <v>7.56</v>
          </cell>
          <cell r="Z114">
            <v>0</v>
          </cell>
          <cell r="AA114">
            <v>8.06</v>
          </cell>
          <cell r="AB114">
            <v>0.39</v>
          </cell>
          <cell r="AC114">
            <v>8.01</v>
          </cell>
        </row>
        <row r="115">
          <cell r="AE115" t="str">
            <v>EMP017</v>
          </cell>
          <cell r="AF115">
            <v>1</v>
          </cell>
          <cell r="AG115">
            <v>2</v>
          </cell>
          <cell r="AH115">
            <v>3</v>
          </cell>
          <cell r="AK115" t="str">
            <v>EPS005</v>
          </cell>
          <cell r="AL115">
            <v>1302</v>
          </cell>
          <cell r="AM115">
            <v>6729</v>
          </cell>
          <cell r="AN115">
            <v>8031</v>
          </cell>
        </row>
        <row r="116">
          <cell r="V116" t="str">
            <v>EPS005</v>
          </cell>
          <cell r="W116">
            <v>6229</v>
          </cell>
          <cell r="X116">
            <v>725</v>
          </cell>
          <cell r="Y116">
            <v>688</v>
          </cell>
          <cell r="Z116">
            <v>0</v>
          </cell>
          <cell r="AA116">
            <v>388</v>
          </cell>
          <cell r="AB116">
            <v>1</v>
          </cell>
          <cell r="AC116">
            <v>8031</v>
          </cell>
          <cell r="AF116">
            <v>33.33</v>
          </cell>
          <cell r="AG116">
            <v>66.67</v>
          </cell>
          <cell r="AH116">
            <v>100</v>
          </cell>
          <cell r="AL116">
            <v>16.21</v>
          </cell>
          <cell r="AM116">
            <v>83.79</v>
          </cell>
          <cell r="AN116">
            <v>100</v>
          </cell>
        </row>
        <row r="117">
          <cell r="W117">
            <v>77.56</v>
          </cell>
          <cell r="X117">
            <v>9.0299999999999994</v>
          </cell>
          <cell r="Y117">
            <v>8.57</v>
          </cell>
          <cell r="Z117">
            <v>0</v>
          </cell>
          <cell r="AA117">
            <v>4.83</v>
          </cell>
          <cell r="AB117">
            <v>0.01</v>
          </cell>
          <cell r="AC117">
            <v>100</v>
          </cell>
          <cell r="AF117">
            <v>0.02</v>
          </cell>
          <cell r="AG117">
            <v>0</v>
          </cell>
          <cell r="AH117">
            <v>0</v>
          </cell>
          <cell r="AL117">
            <v>6.22</v>
          </cell>
          <cell r="AM117">
            <v>7.5</v>
          </cell>
          <cell r="AN117">
            <v>7.26</v>
          </cell>
        </row>
        <row r="118">
          <cell r="W118">
            <v>7.66</v>
          </cell>
          <cell r="X118">
            <v>5.58</v>
          </cell>
          <cell r="Y118">
            <v>5.54</v>
          </cell>
          <cell r="Z118">
            <v>0</v>
          </cell>
          <cell r="AA118">
            <v>13.14</v>
          </cell>
          <cell r="AB118">
            <v>0.1</v>
          </cell>
          <cell r="AC118">
            <v>7.26</v>
          </cell>
        </row>
        <row r="119">
          <cell r="AE119" t="str">
            <v>EMP023</v>
          </cell>
          <cell r="AF119">
            <v>0</v>
          </cell>
          <cell r="AG119">
            <v>8</v>
          </cell>
          <cell r="AH119">
            <v>8</v>
          </cell>
          <cell r="AK119" t="str">
            <v>EPS008</v>
          </cell>
          <cell r="AL119">
            <v>460</v>
          </cell>
          <cell r="AM119">
            <v>3777</v>
          </cell>
          <cell r="AN119">
            <v>4237</v>
          </cell>
        </row>
        <row r="120">
          <cell r="V120" t="str">
            <v>EPS008</v>
          </cell>
          <cell r="W120">
            <v>3486</v>
          </cell>
          <cell r="X120">
            <v>390</v>
          </cell>
          <cell r="Y120">
            <v>320</v>
          </cell>
          <cell r="Z120">
            <v>0</v>
          </cell>
          <cell r="AA120">
            <v>41</v>
          </cell>
          <cell r="AB120">
            <v>0</v>
          </cell>
          <cell r="AC120">
            <v>4237</v>
          </cell>
          <cell r="AF120">
            <v>0</v>
          </cell>
          <cell r="AG120">
            <v>100</v>
          </cell>
          <cell r="AH120">
            <v>100</v>
          </cell>
          <cell r="AL120">
            <v>10.86</v>
          </cell>
          <cell r="AM120">
            <v>89.14</v>
          </cell>
          <cell r="AN120">
            <v>100</v>
          </cell>
        </row>
        <row r="121">
          <cell r="W121">
            <v>82.28</v>
          </cell>
          <cell r="X121">
            <v>9.1999999999999993</v>
          </cell>
          <cell r="Y121">
            <v>7.55</v>
          </cell>
          <cell r="Z121">
            <v>0</v>
          </cell>
          <cell r="AA121">
            <v>0.97</v>
          </cell>
          <cell r="AB121">
            <v>0</v>
          </cell>
          <cell r="AC121">
            <v>100</v>
          </cell>
          <cell r="AF121">
            <v>0</v>
          </cell>
          <cell r="AG121">
            <v>0.01</v>
          </cell>
          <cell r="AH121">
            <v>0.01</v>
          </cell>
          <cell r="AL121">
            <v>2.2000000000000002</v>
          </cell>
          <cell r="AM121">
            <v>4.21</v>
          </cell>
          <cell r="AN121">
            <v>3.83</v>
          </cell>
        </row>
        <row r="122">
          <cell r="W122">
            <v>4.29</v>
          </cell>
          <cell r="X122">
            <v>3</v>
          </cell>
          <cell r="Y122">
            <v>2.57</v>
          </cell>
          <cell r="Z122">
            <v>0</v>
          </cell>
          <cell r="AA122">
            <v>1.39</v>
          </cell>
          <cell r="AB122">
            <v>0</v>
          </cell>
          <cell r="AC122">
            <v>3.83</v>
          </cell>
        </row>
        <row r="123">
          <cell r="AE123" t="str">
            <v>EMP028</v>
          </cell>
          <cell r="AF123">
            <v>2</v>
          </cell>
          <cell r="AG123">
            <v>1</v>
          </cell>
          <cell r="AH123">
            <v>3</v>
          </cell>
          <cell r="AK123" t="str">
            <v>EPS010</v>
          </cell>
          <cell r="AL123">
            <v>1816</v>
          </cell>
          <cell r="AM123">
            <v>9197</v>
          </cell>
          <cell r="AN123">
            <v>11013</v>
          </cell>
        </row>
        <row r="124">
          <cell r="V124" t="str">
            <v>EPS010</v>
          </cell>
          <cell r="W124">
            <v>8692</v>
          </cell>
          <cell r="X124">
            <v>824</v>
          </cell>
          <cell r="Y124">
            <v>1027</v>
          </cell>
          <cell r="Z124">
            <v>0</v>
          </cell>
          <cell r="AA124">
            <v>391</v>
          </cell>
          <cell r="AB124">
            <v>79</v>
          </cell>
          <cell r="AC124">
            <v>11013</v>
          </cell>
          <cell r="AF124">
            <v>66.67</v>
          </cell>
          <cell r="AG124">
            <v>33.33</v>
          </cell>
          <cell r="AH124">
            <v>100</v>
          </cell>
          <cell r="AL124">
            <v>16.489999999999998</v>
          </cell>
          <cell r="AM124">
            <v>83.51</v>
          </cell>
          <cell r="AN124">
            <v>100</v>
          </cell>
        </row>
        <row r="125">
          <cell r="W125">
            <v>78.92</v>
          </cell>
          <cell r="X125">
            <v>7.48</v>
          </cell>
          <cell r="Y125">
            <v>9.33</v>
          </cell>
          <cell r="Z125">
            <v>0</v>
          </cell>
          <cell r="AA125">
            <v>3.55</v>
          </cell>
          <cell r="AB125">
            <v>0.72</v>
          </cell>
          <cell r="AC125">
            <v>100</v>
          </cell>
          <cell r="AF125">
            <v>0.03</v>
          </cell>
          <cell r="AG125">
            <v>0</v>
          </cell>
          <cell r="AH125">
            <v>0</v>
          </cell>
          <cell r="AL125">
            <v>8.68</v>
          </cell>
          <cell r="AM125">
            <v>10.25</v>
          </cell>
          <cell r="AN125">
            <v>9.9499999999999993</v>
          </cell>
        </row>
        <row r="126">
          <cell r="W126">
            <v>10.69</v>
          </cell>
          <cell r="X126">
            <v>6.34</v>
          </cell>
          <cell r="Y126">
            <v>8.26</v>
          </cell>
          <cell r="Z126">
            <v>0</v>
          </cell>
          <cell r="AA126">
            <v>13.25</v>
          </cell>
          <cell r="AB126">
            <v>7.78</v>
          </cell>
          <cell r="AC126">
            <v>9.9499999999999993</v>
          </cell>
        </row>
        <row r="127">
          <cell r="AE127" t="str">
            <v>EMP029</v>
          </cell>
          <cell r="AF127">
            <v>0</v>
          </cell>
          <cell r="AG127">
            <v>2</v>
          </cell>
          <cell r="AH127">
            <v>2</v>
          </cell>
          <cell r="AK127" t="str">
            <v>EPS012</v>
          </cell>
          <cell r="AL127">
            <v>156</v>
          </cell>
          <cell r="AM127">
            <v>933</v>
          </cell>
          <cell r="AN127">
            <v>1089</v>
          </cell>
        </row>
        <row r="128">
          <cell r="V128" t="str">
            <v>EPS012</v>
          </cell>
          <cell r="W128">
            <v>778</v>
          </cell>
          <cell r="X128">
            <v>194</v>
          </cell>
          <cell r="Y128">
            <v>100</v>
          </cell>
          <cell r="Z128">
            <v>0</v>
          </cell>
          <cell r="AA128">
            <v>17</v>
          </cell>
          <cell r="AB128">
            <v>0</v>
          </cell>
          <cell r="AC128">
            <v>1089</v>
          </cell>
          <cell r="AF128">
            <v>0</v>
          </cell>
          <cell r="AG128">
            <v>100</v>
          </cell>
          <cell r="AH128">
            <v>100</v>
          </cell>
          <cell r="AL128">
            <v>14.33</v>
          </cell>
          <cell r="AM128">
            <v>85.67</v>
          </cell>
          <cell r="AN128">
            <v>100</v>
          </cell>
        </row>
        <row r="129">
          <cell r="W129">
            <v>71.44</v>
          </cell>
          <cell r="X129">
            <v>17.809999999999999</v>
          </cell>
          <cell r="Y129">
            <v>9.18</v>
          </cell>
          <cell r="Z129">
            <v>0</v>
          </cell>
          <cell r="AA129">
            <v>1.56</v>
          </cell>
          <cell r="AB129">
            <v>0</v>
          </cell>
          <cell r="AC129">
            <v>100</v>
          </cell>
          <cell r="AF129">
            <v>0</v>
          </cell>
          <cell r="AG129">
            <v>0</v>
          </cell>
          <cell r="AH129">
            <v>0</v>
          </cell>
          <cell r="AL129">
            <v>0.75</v>
          </cell>
          <cell r="AM129">
            <v>1.04</v>
          </cell>
          <cell r="AN129">
            <v>0.98</v>
          </cell>
        </row>
        <row r="130">
          <cell r="W130">
            <v>0.96</v>
          </cell>
          <cell r="X130">
            <v>1.49</v>
          </cell>
          <cell r="Y130">
            <v>0.8</v>
          </cell>
          <cell r="Z130">
            <v>0</v>
          </cell>
          <cell r="AA130">
            <v>0.57999999999999996</v>
          </cell>
          <cell r="AB130">
            <v>0</v>
          </cell>
          <cell r="AC130">
            <v>0.98</v>
          </cell>
        </row>
        <row r="131">
          <cell r="AE131" t="str">
            <v>EPS001</v>
          </cell>
          <cell r="AF131">
            <v>21</v>
          </cell>
          <cell r="AG131">
            <v>738</v>
          </cell>
          <cell r="AH131">
            <v>759</v>
          </cell>
          <cell r="AK131" t="str">
            <v>EPS016</v>
          </cell>
          <cell r="AL131">
            <v>905</v>
          </cell>
          <cell r="AM131">
            <v>5915</v>
          </cell>
          <cell r="AN131">
            <v>6820</v>
          </cell>
        </row>
        <row r="132">
          <cell r="V132" t="str">
            <v>EPS016</v>
          </cell>
          <cell r="W132">
            <v>5213</v>
          </cell>
          <cell r="X132">
            <v>928</v>
          </cell>
          <cell r="Y132">
            <v>541</v>
          </cell>
          <cell r="Z132">
            <v>0</v>
          </cell>
          <cell r="AA132">
            <v>132</v>
          </cell>
          <cell r="AB132">
            <v>6</v>
          </cell>
          <cell r="AC132">
            <v>6820</v>
          </cell>
          <cell r="AF132">
            <v>2.77</v>
          </cell>
          <cell r="AG132">
            <v>97.23</v>
          </cell>
          <cell r="AH132">
            <v>100</v>
          </cell>
          <cell r="AL132">
            <v>13.27</v>
          </cell>
          <cell r="AM132">
            <v>86.73</v>
          </cell>
          <cell r="AN132">
            <v>100</v>
          </cell>
        </row>
        <row r="133">
          <cell r="W133">
            <v>76.44</v>
          </cell>
          <cell r="X133">
            <v>13.61</v>
          </cell>
          <cell r="Y133">
            <v>7.93</v>
          </cell>
          <cell r="Z133">
            <v>0</v>
          </cell>
          <cell r="AA133">
            <v>1.94</v>
          </cell>
          <cell r="AB133">
            <v>0.09</v>
          </cell>
          <cell r="AC133">
            <v>100</v>
          </cell>
          <cell r="AF133">
            <v>0.34</v>
          </cell>
          <cell r="AG133">
            <v>0.67</v>
          </cell>
          <cell r="AH133">
            <v>0.65</v>
          </cell>
          <cell r="AL133">
            <v>4.32</v>
          </cell>
          <cell r="AM133">
            <v>6.59</v>
          </cell>
          <cell r="AN133">
            <v>6.16</v>
          </cell>
        </row>
        <row r="134">
          <cell r="W134">
            <v>6.41</v>
          </cell>
          <cell r="X134">
            <v>7.14</v>
          </cell>
          <cell r="Y134">
            <v>4.3499999999999996</v>
          </cell>
          <cell r="Z134">
            <v>0</v>
          </cell>
          <cell r="AA134">
            <v>4.47</v>
          </cell>
          <cell r="AB134">
            <v>0.59</v>
          </cell>
          <cell r="AC134">
            <v>6.16</v>
          </cell>
        </row>
        <row r="135">
          <cell r="AE135" t="str">
            <v>EPS002</v>
          </cell>
          <cell r="AF135">
            <v>196</v>
          </cell>
          <cell r="AG135">
            <v>8861</v>
          </cell>
          <cell r="AH135">
            <v>9057</v>
          </cell>
          <cell r="AK135" t="str">
            <v>EPS017</v>
          </cell>
          <cell r="AL135">
            <v>722</v>
          </cell>
          <cell r="AM135">
            <v>4329</v>
          </cell>
          <cell r="AN135">
            <v>5051</v>
          </cell>
        </row>
        <row r="136">
          <cell r="V136" t="str">
            <v>EPS017</v>
          </cell>
          <cell r="W136">
            <v>4011</v>
          </cell>
          <cell r="X136">
            <v>494</v>
          </cell>
          <cell r="Y136">
            <v>489</v>
          </cell>
          <cell r="Z136">
            <v>0</v>
          </cell>
          <cell r="AA136">
            <v>57</v>
          </cell>
          <cell r="AB136">
            <v>0</v>
          </cell>
          <cell r="AC136">
            <v>5051</v>
          </cell>
          <cell r="AF136">
            <v>2.16</v>
          </cell>
          <cell r="AG136">
            <v>97.84</v>
          </cell>
          <cell r="AH136">
            <v>100</v>
          </cell>
          <cell r="AL136">
            <v>14.29</v>
          </cell>
          <cell r="AM136">
            <v>85.71</v>
          </cell>
          <cell r="AN136">
            <v>100</v>
          </cell>
        </row>
        <row r="137">
          <cell r="W137">
            <v>79.41</v>
          </cell>
          <cell r="X137">
            <v>9.7799999999999994</v>
          </cell>
          <cell r="Y137">
            <v>9.68</v>
          </cell>
          <cell r="Z137">
            <v>0</v>
          </cell>
          <cell r="AA137">
            <v>1.1299999999999999</v>
          </cell>
          <cell r="AB137">
            <v>0</v>
          </cell>
          <cell r="AC137">
            <v>100</v>
          </cell>
          <cell r="AF137">
            <v>3.18</v>
          </cell>
          <cell r="AG137">
            <v>8.01</v>
          </cell>
          <cell r="AH137">
            <v>7.75</v>
          </cell>
          <cell r="AL137">
            <v>3.45</v>
          </cell>
          <cell r="AM137">
            <v>4.82</v>
          </cell>
          <cell r="AN137">
            <v>4.5599999999999996</v>
          </cell>
        </row>
        <row r="138">
          <cell r="W138">
            <v>4.93</v>
          </cell>
          <cell r="X138">
            <v>3.8</v>
          </cell>
          <cell r="Y138">
            <v>3.93</v>
          </cell>
          <cell r="Z138">
            <v>0</v>
          </cell>
          <cell r="AA138">
            <v>1.93</v>
          </cell>
          <cell r="AB138">
            <v>0</v>
          </cell>
          <cell r="AC138">
            <v>4.5599999999999996</v>
          </cell>
        </row>
        <row r="139">
          <cell r="AE139" t="str">
            <v>EPS005</v>
          </cell>
          <cell r="AF139">
            <v>321</v>
          </cell>
          <cell r="AG139">
            <v>8031</v>
          </cell>
          <cell r="AH139">
            <v>8352</v>
          </cell>
          <cell r="AK139" t="str">
            <v>EPS018</v>
          </cell>
          <cell r="AL139">
            <v>497</v>
          </cell>
          <cell r="AM139">
            <v>2068</v>
          </cell>
          <cell r="AN139">
            <v>2565</v>
          </cell>
        </row>
        <row r="140">
          <cell r="V140" t="str">
            <v>EPS018</v>
          </cell>
          <cell r="W140">
            <v>1927</v>
          </cell>
          <cell r="X140">
            <v>213</v>
          </cell>
          <cell r="Y140">
            <v>259</v>
          </cell>
          <cell r="Z140">
            <v>0</v>
          </cell>
          <cell r="AA140">
            <v>128</v>
          </cell>
          <cell r="AB140">
            <v>38</v>
          </cell>
          <cell r="AC140">
            <v>2565</v>
          </cell>
          <cell r="AF140">
            <v>3.84</v>
          </cell>
          <cell r="AG140">
            <v>96.16</v>
          </cell>
          <cell r="AH140">
            <v>100</v>
          </cell>
          <cell r="AL140">
            <v>19.38</v>
          </cell>
          <cell r="AM140">
            <v>80.62</v>
          </cell>
          <cell r="AN140">
            <v>100</v>
          </cell>
        </row>
        <row r="141">
          <cell r="W141">
            <v>75.13</v>
          </cell>
          <cell r="X141">
            <v>8.3000000000000007</v>
          </cell>
          <cell r="Y141">
            <v>10.1</v>
          </cell>
          <cell r="Z141">
            <v>0</v>
          </cell>
          <cell r="AA141">
            <v>4.99</v>
          </cell>
          <cell r="AB141">
            <v>1.48</v>
          </cell>
          <cell r="AC141">
            <v>100</v>
          </cell>
          <cell r="AF141">
            <v>5.2</v>
          </cell>
          <cell r="AG141">
            <v>7.26</v>
          </cell>
          <cell r="AH141">
            <v>7.15</v>
          </cell>
          <cell r="AL141">
            <v>2.37</v>
          </cell>
          <cell r="AM141">
            <v>2.2999999999999998</v>
          </cell>
          <cell r="AN141">
            <v>2.3199999999999998</v>
          </cell>
        </row>
        <row r="142">
          <cell r="W142">
            <v>2.37</v>
          </cell>
          <cell r="X142">
            <v>1.64</v>
          </cell>
          <cell r="Y142">
            <v>2.08</v>
          </cell>
          <cell r="Z142">
            <v>0</v>
          </cell>
          <cell r="AA142">
            <v>4.34</v>
          </cell>
          <cell r="AB142">
            <v>3.74</v>
          </cell>
          <cell r="AC142">
            <v>2.3199999999999998</v>
          </cell>
        </row>
        <row r="143">
          <cell r="AE143" t="str">
            <v>EPS008</v>
          </cell>
          <cell r="AF143">
            <v>183</v>
          </cell>
          <cell r="AG143">
            <v>4237</v>
          </cell>
          <cell r="AH143">
            <v>4420</v>
          </cell>
          <cell r="AK143" t="str">
            <v>EPS022</v>
          </cell>
          <cell r="AL143">
            <v>118</v>
          </cell>
          <cell r="AM143">
            <v>373</v>
          </cell>
          <cell r="AN143">
            <v>491</v>
          </cell>
        </row>
        <row r="144">
          <cell r="V144" t="str">
            <v>EPS022</v>
          </cell>
          <cell r="W144">
            <v>326</v>
          </cell>
          <cell r="X144">
            <v>79</v>
          </cell>
          <cell r="Y144">
            <v>80</v>
          </cell>
          <cell r="Z144">
            <v>0</v>
          </cell>
          <cell r="AA144">
            <v>6</v>
          </cell>
          <cell r="AB144">
            <v>0</v>
          </cell>
          <cell r="AC144">
            <v>491</v>
          </cell>
          <cell r="AF144">
            <v>4.1399999999999997</v>
          </cell>
          <cell r="AG144">
            <v>95.86</v>
          </cell>
          <cell r="AH144">
            <v>100</v>
          </cell>
          <cell r="AL144">
            <v>24.03</v>
          </cell>
          <cell r="AM144">
            <v>75.97</v>
          </cell>
          <cell r="AN144">
            <v>100</v>
          </cell>
        </row>
        <row r="145">
          <cell r="W145">
            <v>66.400000000000006</v>
          </cell>
          <cell r="X145">
            <v>16.09</v>
          </cell>
          <cell r="Y145">
            <v>16.29</v>
          </cell>
          <cell r="Z145">
            <v>0</v>
          </cell>
          <cell r="AA145">
            <v>1.22</v>
          </cell>
          <cell r="AB145">
            <v>0</v>
          </cell>
          <cell r="AC145">
            <v>100</v>
          </cell>
          <cell r="AF145">
            <v>2.96</v>
          </cell>
          <cell r="AG145">
            <v>3.83</v>
          </cell>
          <cell r="AH145">
            <v>3.78</v>
          </cell>
          <cell r="AL145">
            <v>0.56000000000000005</v>
          </cell>
          <cell r="AM145">
            <v>0.42</v>
          </cell>
          <cell r="AN145">
            <v>0.44</v>
          </cell>
        </row>
        <row r="146">
          <cell r="W146">
            <v>0.4</v>
          </cell>
          <cell r="X146">
            <v>0.61</v>
          </cell>
          <cell r="Y146">
            <v>0.64</v>
          </cell>
          <cell r="Z146">
            <v>0</v>
          </cell>
          <cell r="AA146">
            <v>0.2</v>
          </cell>
          <cell r="AB146">
            <v>0</v>
          </cell>
          <cell r="AC146">
            <v>0.44</v>
          </cell>
        </row>
        <row r="147">
          <cell r="AE147" t="str">
            <v>EPS010</v>
          </cell>
          <cell r="AF147">
            <v>579</v>
          </cell>
          <cell r="AG147">
            <v>11013</v>
          </cell>
          <cell r="AH147">
            <v>11592</v>
          </cell>
          <cell r="AK147" t="str">
            <v>EPS025</v>
          </cell>
          <cell r="AL147">
            <v>68</v>
          </cell>
          <cell r="AM147">
            <v>190</v>
          </cell>
          <cell r="AN147">
            <v>258</v>
          </cell>
        </row>
        <row r="148">
          <cell r="V148" t="str">
            <v>EPS025</v>
          </cell>
          <cell r="W148">
            <v>172</v>
          </cell>
          <cell r="X148">
            <v>36</v>
          </cell>
          <cell r="Y148">
            <v>50</v>
          </cell>
          <cell r="Z148">
            <v>0</v>
          </cell>
          <cell r="AA148">
            <v>0</v>
          </cell>
          <cell r="AB148">
            <v>0</v>
          </cell>
          <cell r="AC148">
            <v>258</v>
          </cell>
          <cell r="AF148">
            <v>4.99</v>
          </cell>
          <cell r="AG148">
            <v>95.01</v>
          </cell>
          <cell r="AH148">
            <v>100</v>
          </cell>
          <cell r="AL148">
            <v>26.36</v>
          </cell>
          <cell r="AM148">
            <v>73.64</v>
          </cell>
          <cell r="AN148">
            <v>100</v>
          </cell>
        </row>
        <row r="149">
          <cell r="W149">
            <v>66.67</v>
          </cell>
          <cell r="X149">
            <v>13.95</v>
          </cell>
          <cell r="Y149">
            <v>19.38</v>
          </cell>
          <cell r="Z149">
            <v>0</v>
          </cell>
          <cell r="AA149">
            <v>0</v>
          </cell>
          <cell r="AB149">
            <v>0</v>
          </cell>
          <cell r="AC149">
            <v>100</v>
          </cell>
          <cell r="AF149">
            <v>9.3800000000000008</v>
          </cell>
          <cell r="AG149">
            <v>9.9499999999999993</v>
          </cell>
          <cell r="AH149">
            <v>9.92</v>
          </cell>
          <cell r="AL149">
            <v>0.32</v>
          </cell>
          <cell r="AM149">
            <v>0.21</v>
          </cell>
          <cell r="AN149">
            <v>0.23</v>
          </cell>
        </row>
        <row r="150">
          <cell r="W150">
            <v>0.21</v>
          </cell>
          <cell r="X150">
            <v>0.28000000000000003</v>
          </cell>
          <cell r="Y150">
            <v>0.4</v>
          </cell>
          <cell r="Z150">
            <v>0</v>
          </cell>
          <cell r="AA150">
            <v>0</v>
          </cell>
          <cell r="AB150">
            <v>0</v>
          </cell>
          <cell r="AC150">
            <v>0.23</v>
          </cell>
        </row>
        <row r="151">
          <cell r="AE151" t="str">
            <v>EPS012</v>
          </cell>
          <cell r="AF151">
            <v>28</v>
          </cell>
          <cell r="AG151">
            <v>1089</v>
          </cell>
          <cell r="AH151">
            <v>1117</v>
          </cell>
          <cell r="AK151" t="str">
            <v>EPS037</v>
          </cell>
          <cell r="AL151">
            <v>1736</v>
          </cell>
          <cell r="AM151">
            <v>7783</v>
          </cell>
          <cell r="AN151">
            <v>9519</v>
          </cell>
        </row>
        <row r="152">
          <cell r="V152" t="str">
            <v>EPS037</v>
          </cell>
          <cell r="W152">
            <v>7156</v>
          </cell>
          <cell r="X152">
            <v>930</v>
          </cell>
          <cell r="Y152">
            <v>834</v>
          </cell>
          <cell r="Z152">
            <v>0</v>
          </cell>
          <cell r="AA152">
            <v>153</v>
          </cell>
          <cell r="AB152">
            <v>446</v>
          </cell>
          <cell r="AC152">
            <v>9519</v>
          </cell>
          <cell r="AF152">
            <v>2.5099999999999998</v>
          </cell>
          <cell r="AG152">
            <v>97.49</v>
          </cell>
          <cell r="AH152">
            <v>100</v>
          </cell>
          <cell r="AL152">
            <v>18.239999999999998</v>
          </cell>
          <cell r="AM152">
            <v>81.760000000000005</v>
          </cell>
          <cell r="AN152">
            <v>100</v>
          </cell>
        </row>
        <row r="153">
          <cell r="W153">
            <v>75.180000000000007</v>
          </cell>
          <cell r="X153">
            <v>9.77</v>
          </cell>
          <cell r="Y153">
            <v>8.76</v>
          </cell>
          <cell r="Z153">
            <v>0</v>
          </cell>
          <cell r="AA153">
            <v>1.61</v>
          </cell>
          <cell r="AB153">
            <v>4.6900000000000004</v>
          </cell>
          <cell r="AC153">
            <v>100</v>
          </cell>
          <cell r="AF153">
            <v>0.45</v>
          </cell>
          <cell r="AG153">
            <v>0.98</v>
          </cell>
          <cell r="AH153">
            <v>0.96</v>
          </cell>
          <cell r="AL153">
            <v>8.2899999999999991</v>
          </cell>
          <cell r="AM153">
            <v>8.67</v>
          </cell>
          <cell r="AN153">
            <v>8.6</v>
          </cell>
        </row>
        <row r="154">
          <cell r="W154">
            <v>8.8000000000000007</v>
          </cell>
          <cell r="X154">
            <v>7.16</v>
          </cell>
          <cell r="Y154">
            <v>6.71</v>
          </cell>
          <cell r="Z154">
            <v>0</v>
          </cell>
          <cell r="AA154">
            <v>5.18</v>
          </cell>
          <cell r="AB154">
            <v>43.9</v>
          </cell>
          <cell r="AC154">
            <v>8.6</v>
          </cell>
        </row>
        <row r="155">
          <cell r="AE155" t="str">
            <v>EPS016</v>
          </cell>
          <cell r="AF155">
            <v>237</v>
          </cell>
          <cell r="AG155">
            <v>6820</v>
          </cell>
          <cell r="AH155">
            <v>7057</v>
          </cell>
          <cell r="AK155" t="str">
            <v>EPS042</v>
          </cell>
          <cell r="AL155">
            <v>25</v>
          </cell>
          <cell r="AM155">
            <v>63</v>
          </cell>
          <cell r="AN155">
            <v>88</v>
          </cell>
        </row>
        <row r="156">
          <cell r="V156" t="str">
            <v>EPS042</v>
          </cell>
          <cell r="W156">
            <v>56</v>
          </cell>
          <cell r="X156">
            <v>16</v>
          </cell>
          <cell r="Y156">
            <v>13</v>
          </cell>
          <cell r="Z156">
            <v>0</v>
          </cell>
          <cell r="AA156">
            <v>3</v>
          </cell>
          <cell r="AB156">
            <v>0</v>
          </cell>
          <cell r="AC156">
            <v>88</v>
          </cell>
          <cell r="AF156">
            <v>3.36</v>
          </cell>
          <cell r="AG156">
            <v>96.64</v>
          </cell>
          <cell r="AH156">
            <v>100</v>
          </cell>
          <cell r="AL156">
            <v>28.41</v>
          </cell>
          <cell r="AM156">
            <v>71.59</v>
          </cell>
          <cell r="AN156">
            <v>100</v>
          </cell>
        </row>
        <row r="157">
          <cell r="W157">
            <v>63.64</v>
          </cell>
          <cell r="X157">
            <v>18.18</v>
          </cell>
          <cell r="Y157">
            <v>14.77</v>
          </cell>
          <cell r="Z157">
            <v>0</v>
          </cell>
          <cell r="AA157">
            <v>3.41</v>
          </cell>
          <cell r="AB157">
            <v>0</v>
          </cell>
          <cell r="AC157">
            <v>100</v>
          </cell>
          <cell r="AF157">
            <v>3.84</v>
          </cell>
          <cell r="AG157">
            <v>6.16</v>
          </cell>
          <cell r="AH157">
            <v>6.04</v>
          </cell>
          <cell r="AL157">
            <v>0.12</v>
          </cell>
          <cell r="AM157">
            <v>7.0000000000000007E-2</v>
          </cell>
          <cell r="AN157">
            <v>0.08</v>
          </cell>
        </row>
        <row r="158">
          <cell r="W158">
            <v>7.0000000000000007E-2</v>
          </cell>
          <cell r="X158">
            <v>0.12</v>
          </cell>
          <cell r="Y158">
            <v>0.1</v>
          </cell>
          <cell r="Z158">
            <v>0</v>
          </cell>
          <cell r="AA158">
            <v>0.1</v>
          </cell>
          <cell r="AB158">
            <v>0</v>
          </cell>
          <cell r="AC158">
            <v>0.08</v>
          </cell>
        </row>
        <row r="159">
          <cell r="AE159" t="str">
            <v>EPS017</v>
          </cell>
          <cell r="AF159">
            <v>299</v>
          </cell>
          <cell r="AG159">
            <v>5051</v>
          </cell>
          <cell r="AH159">
            <v>5350</v>
          </cell>
          <cell r="AK159" t="str">
            <v>EPS044</v>
          </cell>
          <cell r="AL159">
            <v>1533</v>
          </cell>
          <cell r="AM159">
            <v>5869</v>
          </cell>
          <cell r="AN159">
            <v>7402</v>
          </cell>
        </row>
        <row r="160">
          <cell r="V160" t="str">
            <v>EPS044</v>
          </cell>
          <cell r="W160">
            <v>5237</v>
          </cell>
          <cell r="X160">
            <v>952</v>
          </cell>
          <cell r="Y160">
            <v>634</v>
          </cell>
          <cell r="Z160">
            <v>0</v>
          </cell>
          <cell r="AA160">
            <v>323</v>
          </cell>
          <cell r="AB160">
            <v>256</v>
          </cell>
          <cell r="AC160">
            <v>7402</v>
          </cell>
          <cell r="AF160">
            <v>5.59</v>
          </cell>
          <cell r="AG160">
            <v>94.41</v>
          </cell>
          <cell r="AH160">
            <v>100</v>
          </cell>
          <cell r="AL160">
            <v>20.71</v>
          </cell>
          <cell r="AM160">
            <v>79.290000000000006</v>
          </cell>
          <cell r="AN160">
            <v>100</v>
          </cell>
        </row>
        <row r="161">
          <cell r="W161">
            <v>70.75</v>
          </cell>
          <cell r="X161">
            <v>12.86</v>
          </cell>
          <cell r="Y161">
            <v>8.57</v>
          </cell>
          <cell r="Z161">
            <v>0</v>
          </cell>
          <cell r="AA161">
            <v>4.3600000000000003</v>
          </cell>
          <cell r="AB161">
            <v>3.46</v>
          </cell>
          <cell r="AC161">
            <v>100</v>
          </cell>
          <cell r="AF161">
            <v>4.84</v>
          </cell>
          <cell r="AG161">
            <v>4.5599999999999996</v>
          </cell>
          <cell r="AH161">
            <v>4.58</v>
          </cell>
          <cell r="AL161">
            <v>7.32</v>
          </cell>
          <cell r="AM161">
            <v>6.54</v>
          </cell>
          <cell r="AN161">
            <v>6.69</v>
          </cell>
        </row>
        <row r="162">
          <cell r="W162">
            <v>6.44</v>
          </cell>
          <cell r="X162">
            <v>7.33</v>
          </cell>
          <cell r="Y162">
            <v>5.0999999999999996</v>
          </cell>
          <cell r="Z162">
            <v>0</v>
          </cell>
          <cell r="AA162">
            <v>10.94</v>
          </cell>
          <cell r="AB162">
            <v>25.2</v>
          </cell>
          <cell r="AC162">
            <v>6.69</v>
          </cell>
        </row>
        <row r="163">
          <cell r="AE163" t="str">
            <v>EPS018</v>
          </cell>
          <cell r="AF163">
            <v>64</v>
          </cell>
          <cell r="AG163">
            <v>2565</v>
          </cell>
          <cell r="AH163">
            <v>2629</v>
          </cell>
          <cell r="AK163" t="str">
            <v>EPS045</v>
          </cell>
          <cell r="AL163">
            <v>360</v>
          </cell>
          <cell r="AM163">
            <v>1685</v>
          </cell>
          <cell r="AN163">
            <v>2045</v>
          </cell>
        </row>
        <row r="164">
          <cell r="V164" t="str">
            <v>EPS045</v>
          </cell>
          <cell r="W164">
            <v>1468</v>
          </cell>
          <cell r="X164">
            <v>333</v>
          </cell>
          <cell r="Y164">
            <v>218</v>
          </cell>
          <cell r="Z164">
            <v>0</v>
          </cell>
          <cell r="AA164">
            <v>26</v>
          </cell>
          <cell r="AB164">
            <v>0</v>
          </cell>
          <cell r="AC164">
            <v>2045</v>
          </cell>
          <cell r="AF164">
            <v>2.4300000000000002</v>
          </cell>
          <cell r="AG164">
            <v>97.57</v>
          </cell>
          <cell r="AH164">
            <v>100</v>
          </cell>
          <cell r="AL164">
            <v>17.600000000000001</v>
          </cell>
          <cell r="AM164">
            <v>82.4</v>
          </cell>
          <cell r="AN164">
            <v>100</v>
          </cell>
        </row>
        <row r="165">
          <cell r="W165">
            <v>71.78</v>
          </cell>
          <cell r="X165">
            <v>16.28</v>
          </cell>
          <cell r="Y165">
            <v>10.66</v>
          </cell>
          <cell r="Z165">
            <v>0</v>
          </cell>
          <cell r="AA165">
            <v>1.27</v>
          </cell>
          <cell r="AB165">
            <v>0</v>
          </cell>
          <cell r="AC165">
            <v>100</v>
          </cell>
          <cell r="AF165">
            <v>1.04</v>
          </cell>
          <cell r="AG165">
            <v>2.3199999999999998</v>
          </cell>
          <cell r="AH165">
            <v>2.25</v>
          </cell>
          <cell r="AL165">
            <v>1.72</v>
          </cell>
          <cell r="AM165">
            <v>1.88</v>
          </cell>
          <cell r="AN165">
            <v>1.85</v>
          </cell>
        </row>
        <row r="166">
          <cell r="W166">
            <v>1.81</v>
          </cell>
          <cell r="X166">
            <v>2.56</v>
          </cell>
          <cell r="Y166">
            <v>1.75</v>
          </cell>
          <cell r="Z166">
            <v>0</v>
          </cell>
          <cell r="AA166">
            <v>0.88</v>
          </cell>
          <cell r="AB166">
            <v>0</v>
          </cell>
          <cell r="AC166">
            <v>1.85</v>
          </cell>
        </row>
        <row r="167">
          <cell r="AE167" t="str">
            <v>EPS022</v>
          </cell>
          <cell r="AF167">
            <v>25</v>
          </cell>
          <cell r="AG167">
            <v>491</v>
          </cell>
          <cell r="AH167">
            <v>516</v>
          </cell>
          <cell r="AK167" t="str">
            <v>EPS046</v>
          </cell>
          <cell r="AL167">
            <v>9</v>
          </cell>
          <cell r="AM167">
            <v>18</v>
          </cell>
          <cell r="AN167">
            <v>27</v>
          </cell>
        </row>
        <row r="168">
          <cell r="V168" t="str">
            <v>EPS046</v>
          </cell>
          <cell r="W168">
            <v>17</v>
          </cell>
          <cell r="X168">
            <v>1</v>
          </cell>
          <cell r="Y168">
            <v>6</v>
          </cell>
          <cell r="Z168">
            <v>0</v>
          </cell>
          <cell r="AA168">
            <v>3</v>
          </cell>
          <cell r="AB168">
            <v>0</v>
          </cell>
          <cell r="AC168">
            <v>27</v>
          </cell>
          <cell r="AF168">
            <v>4.84</v>
          </cell>
          <cell r="AG168">
            <v>95.16</v>
          </cell>
          <cell r="AH168">
            <v>100</v>
          </cell>
          <cell r="AL168">
            <v>33.33</v>
          </cell>
          <cell r="AM168">
            <v>66.67</v>
          </cell>
          <cell r="AN168">
            <v>100</v>
          </cell>
        </row>
        <row r="169">
          <cell r="W169">
            <v>62.96</v>
          </cell>
          <cell r="X169">
            <v>3.7</v>
          </cell>
          <cell r="Y169">
            <v>22.22</v>
          </cell>
          <cell r="Z169">
            <v>0</v>
          </cell>
          <cell r="AA169">
            <v>11.11</v>
          </cell>
          <cell r="AB169">
            <v>0</v>
          </cell>
          <cell r="AC169">
            <v>100</v>
          </cell>
          <cell r="AF169">
            <v>0.4</v>
          </cell>
          <cell r="AG169">
            <v>0.44</v>
          </cell>
          <cell r="AH169">
            <v>0.44</v>
          </cell>
          <cell r="AL169">
            <v>0.04</v>
          </cell>
          <cell r="AM169">
            <v>0.02</v>
          </cell>
          <cell r="AN169">
            <v>0.02</v>
          </cell>
        </row>
        <row r="170">
          <cell r="W170">
            <v>0.02</v>
          </cell>
          <cell r="X170">
            <v>0.01</v>
          </cell>
          <cell r="Y170">
            <v>0.05</v>
          </cell>
          <cell r="Z170">
            <v>0</v>
          </cell>
          <cell r="AA170">
            <v>0.1</v>
          </cell>
          <cell r="AB170">
            <v>0</v>
          </cell>
          <cell r="AC170">
            <v>0.02</v>
          </cell>
        </row>
        <row r="171">
          <cell r="AE171" t="str">
            <v>EPS025</v>
          </cell>
          <cell r="AF171">
            <v>11</v>
          </cell>
          <cell r="AG171">
            <v>258</v>
          </cell>
          <cell r="AH171">
            <v>269</v>
          </cell>
          <cell r="AK171" t="str">
            <v>EPSI01</v>
          </cell>
          <cell r="AL171">
            <v>53</v>
          </cell>
          <cell r="AM171">
            <v>103</v>
          </cell>
          <cell r="AN171">
            <v>156</v>
          </cell>
        </row>
        <row r="172">
          <cell r="V172" t="str">
            <v>EPSI01</v>
          </cell>
          <cell r="W172">
            <v>86</v>
          </cell>
          <cell r="X172">
            <v>34</v>
          </cell>
          <cell r="Y172">
            <v>30</v>
          </cell>
          <cell r="Z172">
            <v>0</v>
          </cell>
          <cell r="AA172">
            <v>6</v>
          </cell>
          <cell r="AB172">
            <v>0</v>
          </cell>
          <cell r="AC172">
            <v>156</v>
          </cell>
          <cell r="AF172">
            <v>4.09</v>
          </cell>
          <cell r="AG172">
            <v>95.91</v>
          </cell>
          <cell r="AH172">
            <v>100</v>
          </cell>
          <cell r="AL172">
            <v>33.97</v>
          </cell>
          <cell r="AM172">
            <v>66.03</v>
          </cell>
          <cell r="AN172">
            <v>100</v>
          </cell>
        </row>
        <row r="173">
          <cell r="W173">
            <v>55.13</v>
          </cell>
          <cell r="X173">
            <v>21.79</v>
          </cell>
          <cell r="Y173">
            <v>19.23</v>
          </cell>
          <cell r="Z173">
            <v>0</v>
          </cell>
          <cell r="AA173">
            <v>3.85</v>
          </cell>
          <cell r="AB173">
            <v>0</v>
          </cell>
          <cell r="AC173">
            <v>100</v>
          </cell>
          <cell r="AF173">
            <v>0.18</v>
          </cell>
          <cell r="AG173">
            <v>0.23</v>
          </cell>
          <cell r="AH173">
            <v>0.23</v>
          </cell>
          <cell r="AL173">
            <v>0.25</v>
          </cell>
          <cell r="AM173">
            <v>0.11</v>
          </cell>
          <cell r="AN173">
            <v>0.14000000000000001</v>
          </cell>
        </row>
        <row r="174">
          <cell r="W174">
            <v>0.11</v>
          </cell>
          <cell r="X174">
            <v>0.26</v>
          </cell>
          <cell r="Y174">
            <v>0.24</v>
          </cell>
          <cell r="Z174">
            <v>0</v>
          </cell>
          <cell r="AA174">
            <v>0.2</v>
          </cell>
          <cell r="AB174">
            <v>0</v>
          </cell>
          <cell r="AC174">
            <v>0.14000000000000001</v>
          </cell>
        </row>
        <row r="175">
          <cell r="AE175" t="str">
            <v>EPS037</v>
          </cell>
          <cell r="AF175">
            <v>504</v>
          </cell>
          <cell r="AG175">
            <v>9519</v>
          </cell>
          <cell r="AH175">
            <v>10023</v>
          </cell>
          <cell r="AK175" t="str">
            <v>EPSI03</v>
          </cell>
          <cell r="AL175">
            <v>45</v>
          </cell>
          <cell r="AM175">
            <v>241</v>
          </cell>
          <cell r="AN175">
            <v>286</v>
          </cell>
        </row>
        <row r="176">
          <cell r="V176" t="str">
            <v>EPSI03</v>
          </cell>
          <cell r="W176">
            <v>220</v>
          </cell>
          <cell r="X176">
            <v>36</v>
          </cell>
          <cell r="Y176">
            <v>29</v>
          </cell>
          <cell r="Z176">
            <v>0</v>
          </cell>
          <cell r="AA176">
            <v>1</v>
          </cell>
          <cell r="AB176">
            <v>0</v>
          </cell>
          <cell r="AC176">
            <v>286</v>
          </cell>
          <cell r="AF176">
            <v>5.03</v>
          </cell>
          <cell r="AG176">
            <v>94.97</v>
          </cell>
          <cell r="AH176">
            <v>100</v>
          </cell>
          <cell r="AL176">
            <v>15.73</v>
          </cell>
          <cell r="AM176">
            <v>84.27</v>
          </cell>
          <cell r="AN176">
            <v>100</v>
          </cell>
        </row>
        <row r="177">
          <cell r="W177">
            <v>76.92</v>
          </cell>
          <cell r="X177">
            <v>12.59</v>
          </cell>
          <cell r="Y177">
            <v>10.14</v>
          </cell>
          <cell r="Z177">
            <v>0</v>
          </cell>
          <cell r="AA177">
            <v>0.35</v>
          </cell>
          <cell r="AB177">
            <v>0</v>
          </cell>
          <cell r="AC177">
            <v>100</v>
          </cell>
          <cell r="AF177">
            <v>8.16</v>
          </cell>
          <cell r="AG177">
            <v>8.6</v>
          </cell>
          <cell r="AH177">
            <v>8.58</v>
          </cell>
          <cell r="AL177">
            <v>0.22</v>
          </cell>
          <cell r="AM177">
            <v>0.27</v>
          </cell>
          <cell r="AN177">
            <v>0.26</v>
          </cell>
        </row>
        <row r="178">
          <cell r="W178">
            <v>0.27</v>
          </cell>
          <cell r="X178">
            <v>0.28000000000000003</v>
          </cell>
          <cell r="Y178">
            <v>0.23</v>
          </cell>
          <cell r="Z178">
            <v>0</v>
          </cell>
          <cell r="AA178">
            <v>0.03</v>
          </cell>
          <cell r="AB178">
            <v>0</v>
          </cell>
          <cell r="AC178">
            <v>0.26</v>
          </cell>
        </row>
        <row r="179">
          <cell r="AE179" t="str">
            <v>EPS042</v>
          </cell>
          <cell r="AF179">
            <v>9</v>
          </cell>
          <cell r="AG179">
            <v>88</v>
          </cell>
          <cell r="AH179">
            <v>97</v>
          </cell>
          <cell r="AK179" t="str">
            <v>EPSI04</v>
          </cell>
          <cell r="AL179">
            <v>51</v>
          </cell>
          <cell r="AM179">
            <v>178</v>
          </cell>
          <cell r="AN179">
            <v>229</v>
          </cell>
        </row>
        <row r="180">
          <cell r="V180" t="str">
            <v>EPSI04</v>
          </cell>
          <cell r="W180">
            <v>135</v>
          </cell>
          <cell r="X180">
            <v>60</v>
          </cell>
          <cell r="Y180">
            <v>34</v>
          </cell>
          <cell r="Z180">
            <v>0</v>
          </cell>
          <cell r="AA180">
            <v>0</v>
          </cell>
          <cell r="AB180">
            <v>0</v>
          </cell>
          <cell r="AC180">
            <v>229</v>
          </cell>
          <cell r="AF180">
            <v>9.2799999999999994</v>
          </cell>
          <cell r="AG180">
            <v>90.72</v>
          </cell>
          <cell r="AH180">
            <v>100</v>
          </cell>
          <cell r="AL180">
            <v>22.27</v>
          </cell>
          <cell r="AM180">
            <v>77.73</v>
          </cell>
          <cell r="AN180">
            <v>100</v>
          </cell>
        </row>
        <row r="181">
          <cell r="W181">
            <v>58.95</v>
          </cell>
          <cell r="X181">
            <v>26.2</v>
          </cell>
          <cell r="Y181">
            <v>14.85</v>
          </cell>
          <cell r="Z181">
            <v>0</v>
          </cell>
          <cell r="AA181">
            <v>0</v>
          </cell>
          <cell r="AB181">
            <v>0</v>
          </cell>
          <cell r="AC181">
            <v>100</v>
          </cell>
          <cell r="AF181">
            <v>0.15</v>
          </cell>
          <cell r="AG181">
            <v>0.08</v>
          </cell>
          <cell r="AH181">
            <v>0.08</v>
          </cell>
          <cell r="AL181">
            <v>0.24</v>
          </cell>
          <cell r="AM181">
            <v>0.2</v>
          </cell>
          <cell r="AN181">
            <v>0.21</v>
          </cell>
        </row>
        <row r="182">
          <cell r="W182">
            <v>0.17</v>
          </cell>
          <cell r="X182">
            <v>0.46</v>
          </cell>
          <cell r="Y182">
            <v>0.27</v>
          </cell>
          <cell r="Z182">
            <v>0</v>
          </cell>
          <cell r="AA182">
            <v>0</v>
          </cell>
          <cell r="AB182">
            <v>0</v>
          </cell>
          <cell r="AC182">
            <v>0.21</v>
          </cell>
        </row>
        <row r="183">
          <cell r="AE183" t="str">
            <v>EPS044</v>
          </cell>
          <cell r="AF183">
            <v>615</v>
          </cell>
          <cell r="AG183">
            <v>7402</v>
          </cell>
          <cell r="AH183">
            <v>8017</v>
          </cell>
          <cell r="AK183" t="str">
            <v>EPSI05</v>
          </cell>
          <cell r="AL183">
            <v>53</v>
          </cell>
          <cell r="AM183">
            <v>159</v>
          </cell>
          <cell r="AN183">
            <v>212</v>
          </cell>
        </row>
        <row r="184">
          <cell r="V184" t="str">
            <v>EPSI05</v>
          </cell>
          <cell r="W184">
            <v>140</v>
          </cell>
          <cell r="X184">
            <v>33</v>
          </cell>
          <cell r="Y184">
            <v>33</v>
          </cell>
          <cell r="Z184">
            <v>0</v>
          </cell>
          <cell r="AA184">
            <v>6</v>
          </cell>
          <cell r="AB184">
            <v>0</v>
          </cell>
          <cell r="AC184">
            <v>212</v>
          </cell>
          <cell r="AF184">
            <v>7.67</v>
          </cell>
          <cell r="AG184">
            <v>92.33</v>
          </cell>
          <cell r="AH184">
            <v>100</v>
          </cell>
          <cell r="AL184">
            <v>25</v>
          </cell>
          <cell r="AM184">
            <v>75</v>
          </cell>
          <cell r="AN184">
            <v>100</v>
          </cell>
        </row>
        <row r="185">
          <cell r="W185">
            <v>66.040000000000006</v>
          </cell>
          <cell r="X185">
            <v>15.57</v>
          </cell>
          <cell r="Y185">
            <v>15.57</v>
          </cell>
          <cell r="Z185">
            <v>0</v>
          </cell>
          <cell r="AA185">
            <v>2.83</v>
          </cell>
          <cell r="AB185">
            <v>0</v>
          </cell>
          <cell r="AC185">
            <v>100</v>
          </cell>
          <cell r="AF185">
            <v>9.9600000000000009</v>
          </cell>
          <cell r="AG185">
            <v>6.69</v>
          </cell>
          <cell r="AH185">
            <v>6.86</v>
          </cell>
          <cell r="AL185">
            <v>0.25</v>
          </cell>
          <cell r="AM185">
            <v>0.18</v>
          </cell>
          <cell r="AN185">
            <v>0.19</v>
          </cell>
        </row>
        <row r="186">
          <cell r="W186">
            <v>0.17</v>
          </cell>
          <cell r="X186">
            <v>0.25</v>
          </cell>
          <cell r="Y186">
            <v>0.27</v>
          </cell>
          <cell r="Z186">
            <v>0</v>
          </cell>
          <cell r="AA186">
            <v>0.2</v>
          </cell>
          <cell r="AB186">
            <v>0</v>
          </cell>
          <cell r="AC186">
            <v>0.19</v>
          </cell>
        </row>
        <row r="187">
          <cell r="AE187" t="str">
            <v>EPS045</v>
          </cell>
          <cell r="AF187">
            <v>177</v>
          </cell>
          <cell r="AG187">
            <v>2045</v>
          </cell>
          <cell r="AH187">
            <v>2222</v>
          </cell>
          <cell r="AK187" t="str">
            <v>EPSI06</v>
          </cell>
          <cell r="AL187">
            <v>24</v>
          </cell>
          <cell r="AM187">
            <v>39</v>
          </cell>
          <cell r="AN187">
            <v>63</v>
          </cell>
        </row>
        <row r="188">
          <cell r="V188" t="str">
            <v>EPSI06</v>
          </cell>
          <cell r="W188">
            <v>29</v>
          </cell>
          <cell r="X188">
            <v>16</v>
          </cell>
          <cell r="Y188">
            <v>16</v>
          </cell>
          <cell r="Z188">
            <v>0</v>
          </cell>
          <cell r="AA188">
            <v>2</v>
          </cell>
          <cell r="AB188">
            <v>0</v>
          </cell>
          <cell r="AC188">
            <v>63</v>
          </cell>
          <cell r="AF188">
            <v>7.97</v>
          </cell>
          <cell r="AG188">
            <v>92.03</v>
          </cell>
          <cell r="AH188">
            <v>100</v>
          </cell>
          <cell r="AL188">
            <v>38.1</v>
          </cell>
          <cell r="AM188">
            <v>61.9</v>
          </cell>
          <cell r="AN188">
            <v>100</v>
          </cell>
        </row>
        <row r="189">
          <cell r="W189">
            <v>46.03</v>
          </cell>
          <cell r="X189">
            <v>25.4</v>
          </cell>
          <cell r="Y189">
            <v>25.4</v>
          </cell>
          <cell r="Z189">
            <v>0</v>
          </cell>
          <cell r="AA189">
            <v>3.17</v>
          </cell>
          <cell r="AB189">
            <v>0</v>
          </cell>
          <cell r="AC189">
            <v>100</v>
          </cell>
          <cell r="AF189">
            <v>2.87</v>
          </cell>
          <cell r="AG189">
            <v>1.85</v>
          </cell>
          <cell r="AH189">
            <v>1.9</v>
          </cell>
          <cell r="AL189">
            <v>0.11</v>
          </cell>
          <cell r="AM189">
            <v>0.04</v>
          </cell>
          <cell r="AN189">
            <v>0.06</v>
          </cell>
        </row>
        <row r="190">
          <cell r="W190">
            <v>0.04</v>
          </cell>
          <cell r="X190">
            <v>0.12</v>
          </cell>
          <cell r="Y190">
            <v>0.13</v>
          </cell>
          <cell r="Z190">
            <v>0</v>
          </cell>
          <cell r="AA190">
            <v>7.0000000000000007E-2</v>
          </cell>
          <cell r="AB190">
            <v>0</v>
          </cell>
          <cell r="AC190">
            <v>0.06</v>
          </cell>
        </row>
        <row r="191">
          <cell r="AE191" t="str">
            <v>EPS046</v>
          </cell>
          <cell r="AF191">
            <v>2</v>
          </cell>
          <cell r="AG191">
            <v>27</v>
          </cell>
          <cell r="AH191">
            <v>29</v>
          </cell>
          <cell r="AK191" t="str">
            <v>EPSS34</v>
          </cell>
          <cell r="AL191">
            <v>504</v>
          </cell>
          <cell r="AM191">
            <v>2530</v>
          </cell>
          <cell r="AN191">
            <v>3034</v>
          </cell>
        </row>
        <row r="192">
          <cell r="V192" t="str">
            <v>EPSS34</v>
          </cell>
          <cell r="W192">
            <v>2185</v>
          </cell>
          <cell r="X192">
            <v>482</v>
          </cell>
          <cell r="Y192">
            <v>327</v>
          </cell>
          <cell r="Z192">
            <v>0</v>
          </cell>
          <cell r="AA192">
            <v>39</v>
          </cell>
          <cell r="AB192">
            <v>1</v>
          </cell>
          <cell r="AC192">
            <v>3034</v>
          </cell>
          <cell r="AF192">
            <v>6.9</v>
          </cell>
          <cell r="AG192">
            <v>93.1</v>
          </cell>
          <cell r="AH192">
            <v>100</v>
          </cell>
          <cell r="AL192">
            <v>16.61</v>
          </cell>
          <cell r="AM192">
            <v>83.39</v>
          </cell>
          <cell r="AN192">
            <v>100</v>
          </cell>
        </row>
        <row r="193">
          <cell r="W193">
            <v>72.02</v>
          </cell>
          <cell r="X193">
            <v>15.89</v>
          </cell>
          <cell r="Y193">
            <v>10.78</v>
          </cell>
          <cell r="Z193">
            <v>0</v>
          </cell>
          <cell r="AA193">
            <v>1.29</v>
          </cell>
          <cell r="AB193">
            <v>0.03</v>
          </cell>
          <cell r="AC193">
            <v>100</v>
          </cell>
          <cell r="AF193">
            <v>0.03</v>
          </cell>
          <cell r="AG193">
            <v>0.02</v>
          </cell>
          <cell r="AH193">
            <v>0.02</v>
          </cell>
          <cell r="AL193">
            <v>2.41</v>
          </cell>
          <cell r="AM193">
            <v>2.82</v>
          </cell>
          <cell r="AN193">
            <v>2.74</v>
          </cell>
        </row>
        <row r="194">
          <cell r="W194">
            <v>2.69</v>
          </cell>
          <cell r="X194">
            <v>3.71</v>
          </cell>
          <cell r="Y194">
            <v>2.63</v>
          </cell>
          <cell r="Z194">
            <v>0</v>
          </cell>
          <cell r="AA194">
            <v>1.32</v>
          </cell>
          <cell r="AB194">
            <v>0.1</v>
          </cell>
          <cell r="AC194">
            <v>2.74</v>
          </cell>
        </row>
        <row r="195">
          <cell r="AE195" t="str">
            <v>EPSI01</v>
          </cell>
          <cell r="AF195">
            <v>9</v>
          </cell>
          <cell r="AG195">
            <v>156</v>
          </cell>
          <cell r="AH195">
            <v>165</v>
          </cell>
          <cell r="AK195" t="str">
            <v>EPSS40</v>
          </cell>
          <cell r="AL195">
            <v>804</v>
          </cell>
          <cell r="AM195">
            <v>3164</v>
          </cell>
          <cell r="AN195">
            <v>3968</v>
          </cell>
        </row>
        <row r="196">
          <cell r="V196" t="str">
            <v>EPSS40</v>
          </cell>
          <cell r="W196">
            <v>2908</v>
          </cell>
          <cell r="X196">
            <v>414</v>
          </cell>
          <cell r="Y196">
            <v>529</v>
          </cell>
          <cell r="Z196">
            <v>0</v>
          </cell>
          <cell r="AA196">
            <v>95</v>
          </cell>
          <cell r="AB196">
            <v>22</v>
          </cell>
          <cell r="AC196">
            <v>3968</v>
          </cell>
          <cell r="AF196">
            <v>5.45</v>
          </cell>
          <cell r="AG196">
            <v>94.55</v>
          </cell>
          <cell r="AH196">
            <v>100</v>
          </cell>
          <cell r="AL196">
            <v>20.260000000000002</v>
          </cell>
          <cell r="AM196">
            <v>79.739999999999995</v>
          </cell>
          <cell r="AN196">
            <v>100</v>
          </cell>
        </row>
        <row r="197">
          <cell r="W197">
            <v>73.290000000000006</v>
          </cell>
          <cell r="X197">
            <v>10.43</v>
          </cell>
          <cell r="Y197">
            <v>13.33</v>
          </cell>
          <cell r="Z197">
            <v>0</v>
          </cell>
          <cell r="AA197">
            <v>2.39</v>
          </cell>
          <cell r="AB197">
            <v>0.55000000000000004</v>
          </cell>
          <cell r="AC197">
            <v>100</v>
          </cell>
          <cell r="AF197">
            <v>0.15</v>
          </cell>
          <cell r="AG197">
            <v>0.14000000000000001</v>
          </cell>
          <cell r="AH197">
            <v>0.14000000000000001</v>
          </cell>
          <cell r="AL197">
            <v>3.84</v>
          </cell>
          <cell r="AM197">
            <v>3.52</v>
          </cell>
          <cell r="AN197">
            <v>3.58</v>
          </cell>
        </row>
        <row r="198">
          <cell r="W198">
            <v>3.58</v>
          </cell>
          <cell r="X198">
            <v>3.19</v>
          </cell>
          <cell r="Y198">
            <v>4.26</v>
          </cell>
          <cell r="Z198">
            <v>0</v>
          </cell>
          <cell r="AA198">
            <v>3.22</v>
          </cell>
          <cell r="AB198">
            <v>2.17</v>
          </cell>
          <cell r="AC198">
            <v>3.58</v>
          </cell>
        </row>
        <row r="199">
          <cell r="AE199" t="str">
            <v>EPSI03</v>
          </cell>
          <cell r="AF199">
            <v>16</v>
          </cell>
          <cell r="AG199">
            <v>286</v>
          </cell>
          <cell r="AH199">
            <v>302</v>
          </cell>
          <cell r="AK199" t="str">
            <v>EPSS41</v>
          </cell>
          <cell r="AL199">
            <v>809</v>
          </cell>
          <cell r="AM199">
            <v>1948</v>
          </cell>
          <cell r="AN199">
            <v>2757</v>
          </cell>
        </row>
        <row r="200">
          <cell r="V200" t="str">
            <v>EPSS41</v>
          </cell>
          <cell r="W200">
            <v>1730</v>
          </cell>
          <cell r="X200">
            <v>372</v>
          </cell>
          <cell r="Y200">
            <v>501</v>
          </cell>
          <cell r="Z200">
            <v>0</v>
          </cell>
          <cell r="AA200">
            <v>63</v>
          </cell>
          <cell r="AB200">
            <v>91</v>
          </cell>
          <cell r="AC200">
            <v>2757</v>
          </cell>
          <cell r="AF200">
            <v>5.3</v>
          </cell>
          <cell r="AG200">
            <v>94.7</v>
          </cell>
          <cell r="AH200">
            <v>100</v>
          </cell>
          <cell r="AL200">
            <v>29.34</v>
          </cell>
          <cell r="AM200">
            <v>70.66</v>
          </cell>
          <cell r="AN200">
            <v>100</v>
          </cell>
        </row>
        <row r="201">
          <cell r="W201">
            <v>62.75</v>
          </cell>
          <cell r="X201">
            <v>13.49</v>
          </cell>
          <cell r="Y201">
            <v>18.170000000000002</v>
          </cell>
          <cell r="Z201">
            <v>0</v>
          </cell>
          <cell r="AA201">
            <v>2.29</v>
          </cell>
          <cell r="AB201">
            <v>3.3</v>
          </cell>
          <cell r="AC201">
            <v>100</v>
          </cell>
          <cell r="AF201">
            <v>0.26</v>
          </cell>
          <cell r="AG201">
            <v>0.26</v>
          </cell>
          <cell r="AH201">
            <v>0.26</v>
          </cell>
          <cell r="AL201">
            <v>3.87</v>
          </cell>
          <cell r="AM201">
            <v>2.17</v>
          </cell>
          <cell r="AN201">
            <v>2.4900000000000002</v>
          </cell>
        </row>
        <row r="202">
          <cell r="W202">
            <v>2.13</v>
          </cell>
          <cell r="X202">
            <v>2.86</v>
          </cell>
          <cell r="Y202">
            <v>4.03</v>
          </cell>
          <cell r="Z202">
            <v>0</v>
          </cell>
          <cell r="AA202">
            <v>2.13</v>
          </cell>
          <cell r="AB202">
            <v>8.9600000000000009</v>
          </cell>
          <cell r="AC202">
            <v>2.4900000000000002</v>
          </cell>
        </row>
        <row r="203">
          <cell r="AE203" t="str">
            <v>EPSI04</v>
          </cell>
          <cell r="AF203">
            <v>2</v>
          </cell>
          <cell r="AG203">
            <v>229</v>
          </cell>
          <cell r="AH203">
            <v>231</v>
          </cell>
          <cell r="AK203" t="str">
            <v>ESS024</v>
          </cell>
          <cell r="AL203">
            <v>1424</v>
          </cell>
          <cell r="AM203">
            <v>3914</v>
          </cell>
          <cell r="AN203">
            <v>5338</v>
          </cell>
        </row>
        <row r="204">
          <cell r="V204" t="str">
            <v>ESS024</v>
          </cell>
          <cell r="W204">
            <v>3467</v>
          </cell>
          <cell r="X204">
            <v>766</v>
          </cell>
          <cell r="Y204">
            <v>976</v>
          </cell>
          <cell r="Z204">
            <v>0</v>
          </cell>
          <cell r="AA204">
            <v>125</v>
          </cell>
          <cell r="AB204">
            <v>4</v>
          </cell>
          <cell r="AC204">
            <v>5338</v>
          </cell>
          <cell r="AF204">
            <v>0.87</v>
          </cell>
          <cell r="AG204">
            <v>99.13</v>
          </cell>
          <cell r="AH204">
            <v>100</v>
          </cell>
          <cell r="AL204">
            <v>26.68</v>
          </cell>
          <cell r="AM204">
            <v>73.319999999999993</v>
          </cell>
          <cell r="AN204">
            <v>100</v>
          </cell>
        </row>
        <row r="205">
          <cell r="W205">
            <v>64.95</v>
          </cell>
          <cell r="X205">
            <v>14.35</v>
          </cell>
          <cell r="Y205">
            <v>18.28</v>
          </cell>
          <cell r="Z205">
            <v>0</v>
          </cell>
          <cell r="AA205">
            <v>2.34</v>
          </cell>
          <cell r="AB205">
            <v>7.0000000000000007E-2</v>
          </cell>
          <cell r="AC205">
            <v>100</v>
          </cell>
          <cell r="AF205">
            <v>0.03</v>
          </cell>
          <cell r="AG205">
            <v>0.21</v>
          </cell>
          <cell r="AH205">
            <v>0.2</v>
          </cell>
          <cell r="AL205">
            <v>6.8</v>
          </cell>
          <cell r="AM205">
            <v>4.3600000000000003</v>
          </cell>
          <cell r="AN205">
            <v>4.82</v>
          </cell>
        </row>
        <row r="206">
          <cell r="W206">
            <v>4.26</v>
          </cell>
          <cell r="X206">
            <v>5.9</v>
          </cell>
          <cell r="Y206">
            <v>7.85</v>
          </cell>
          <cell r="Z206">
            <v>0</v>
          </cell>
          <cell r="AA206">
            <v>4.2300000000000004</v>
          </cell>
          <cell r="AB206">
            <v>0.39</v>
          </cell>
          <cell r="AC206">
            <v>4.82</v>
          </cell>
        </row>
        <row r="207">
          <cell r="AE207" t="str">
            <v>EPSI05</v>
          </cell>
          <cell r="AF207">
            <v>14</v>
          </cell>
          <cell r="AG207">
            <v>212</v>
          </cell>
          <cell r="AH207">
            <v>226</v>
          </cell>
          <cell r="AK207" t="str">
            <v>ESS062</v>
          </cell>
          <cell r="AL207">
            <v>619</v>
          </cell>
          <cell r="AM207">
            <v>2802</v>
          </cell>
          <cell r="AN207">
            <v>3421</v>
          </cell>
        </row>
        <row r="208">
          <cell r="V208" t="str">
            <v>ESS062</v>
          </cell>
          <cell r="W208">
            <v>2531</v>
          </cell>
          <cell r="X208">
            <v>435</v>
          </cell>
          <cell r="Y208">
            <v>401</v>
          </cell>
          <cell r="Z208">
            <v>0</v>
          </cell>
          <cell r="AA208">
            <v>38</v>
          </cell>
          <cell r="AB208">
            <v>16</v>
          </cell>
          <cell r="AC208">
            <v>3421</v>
          </cell>
          <cell r="AF208">
            <v>6.19</v>
          </cell>
          <cell r="AG208">
            <v>93.81</v>
          </cell>
          <cell r="AH208">
            <v>100</v>
          </cell>
          <cell r="AL208">
            <v>18.09</v>
          </cell>
          <cell r="AM208">
            <v>81.91</v>
          </cell>
          <cell r="AN208">
            <v>100</v>
          </cell>
        </row>
        <row r="209">
          <cell r="W209">
            <v>73.98</v>
          </cell>
          <cell r="X209">
            <v>12.72</v>
          </cell>
          <cell r="Y209">
            <v>11.72</v>
          </cell>
          <cell r="Z209">
            <v>0</v>
          </cell>
          <cell r="AA209">
            <v>1.1100000000000001</v>
          </cell>
          <cell r="AB209">
            <v>0.47</v>
          </cell>
          <cell r="AC209">
            <v>100</v>
          </cell>
          <cell r="AF209">
            <v>0.23</v>
          </cell>
          <cell r="AG209">
            <v>0.19</v>
          </cell>
          <cell r="AH209">
            <v>0.19</v>
          </cell>
          <cell r="AL209">
            <v>2.96</v>
          </cell>
          <cell r="AM209">
            <v>3.12</v>
          </cell>
          <cell r="AN209">
            <v>3.09</v>
          </cell>
        </row>
        <row r="210">
          <cell r="W210">
            <v>3.11</v>
          </cell>
          <cell r="X210">
            <v>3.35</v>
          </cell>
          <cell r="Y210">
            <v>3.23</v>
          </cell>
          <cell r="Z210">
            <v>0</v>
          </cell>
          <cell r="AA210">
            <v>1.29</v>
          </cell>
          <cell r="AB210">
            <v>1.57</v>
          </cell>
          <cell r="AC210">
            <v>3.09</v>
          </cell>
        </row>
        <row r="211">
          <cell r="AE211" t="str">
            <v>EPSI06</v>
          </cell>
          <cell r="AF211">
            <v>1</v>
          </cell>
          <cell r="AG211">
            <v>63</v>
          </cell>
          <cell r="AH211">
            <v>64</v>
          </cell>
          <cell r="AK211" t="str">
            <v>ESS076</v>
          </cell>
          <cell r="AL211">
            <v>292</v>
          </cell>
          <cell r="AM211">
            <v>846</v>
          </cell>
          <cell r="AN211">
            <v>1138</v>
          </cell>
        </row>
        <row r="212">
          <cell r="V212" t="str">
            <v>ESS076</v>
          </cell>
          <cell r="W212">
            <v>725</v>
          </cell>
          <cell r="X212">
            <v>218</v>
          </cell>
          <cell r="Y212">
            <v>158</v>
          </cell>
          <cell r="Z212">
            <v>0</v>
          </cell>
          <cell r="AA212">
            <v>37</v>
          </cell>
          <cell r="AB212">
            <v>0</v>
          </cell>
          <cell r="AC212">
            <v>1138</v>
          </cell>
          <cell r="AF212">
            <v>1.56</v>
          </cell>
          <cell r="AG212">
            <v>98.44</v>
          </cell>
          <cell r="AH212">
            <v>100</v>
          </cell>
          <cell r="AL212">
            <v>25.66</v>
          </cell>
          <cell r="AM212">
            <v>74.34</v>
          </cell>
          <cell r="AN212">
            <v>100</v>
          </cell>
        </row>
        <row r="213">
          <cell r="W213">
            <v>63.71</v>
          </cell>
          <cell r="X213">
            <v>19.16</v>
          </cell>
          <cell r="Y213">
            <v>13.88</v>
          </cell>
          <cell r="Z213">
            <v>0</v>
          </cell>
          <cell r="AA213">
            <v>3.25</v>
          </cell>
          <cell r="AB213">
            <v>0</v>
          </cell>
          <cell r="AC213">
            <v>100</v>
          </cell>
          <cell r="AF213">
            <v>0.02</v>
          </cell>
          <cell r="AG213">
            <v>0.06</v>
          </cell>
          <cell r="AH213">
            <v>0.05</v>
          </cell>
          <cell r="AL213">
            <v>1.4</v>
          </cell>
          <cell r="AM213">
            <v>0.94</v>
          </cell>
          <cell r="AN213">
            <v>1.03</v>
          </cell>
        </row>
        <row r="214">
          <cell r="W214">
            <v>0.89</v>
          </cell>
          <cell r="X214">
            <v>1.68</v>
          </cell>
          <cell r="Y214">
            <v>1.27</v>
          </cell>
          <cell r="Z214">
            <v>0</v>
          </cell>
          <cell r="AA214">
            <v>1.25</v>
          </cell>
          <cell r="AB214">
            <v>0</v>
          </cell>
          <cell r="AC214">
            <v>1.03</v>
          </cell>
        </row>
        <row r="215">
          <cell r="AE215" t="str">
            <v>EPSS34</v>
          </cell>
          <cell r="AF215">
            <v>348</v>
          </cell>
          <cell r="AG215">
            <v>3034</v>
          </cell>
          <cell r="AH215">
            <v>3382</v>
          </cell>
          <cell r="AK215" t="str">
            <v>ESS091</v>
          </cell>
          <cell r="AL215">
            <v>83</v>
          </cell>
          <cell r="AM215">
            <v>331</v>
          </cell>
          <cell r="AN215">
            <v>414</v>
          </cell>
        </row>
        <row r="216">
          <cell r="V216" t="str">
            <v>ESS091</v>
          </cell>
          <cell r="W216">
            <v>286</v>
          </cell>
          <cell r="X216">
            <v>67</v>
          </cell>
          <cell r="Y216">
            <v>53</v>
          </cell>
          <cell r="Z216">
            <v>0</v>
          </cell>
          <cell r="AA216">
            <v>8</v>
          </cell>
          <cell r="AB216">
            <v>0</v>
          </cell>
          <cell r="AC216">
            <v>414</v>
          </cell>
          <cell r="AF216">
            <v>10.29</v>
          </cell>
          <cell r="AG216">
            <v>89.71</v>
          </cell>
          <cell r="AH216">
            <v>100</v>
          </cell>
          <cell r="AL216">
            <v>20.05</v>
          </cell>
          <cell r="AM216">
            <v>79.95</v>
          </cell>
          <cell r="AN216">
            <v>100</v>
          </cell>
        </row>
        <row r="217">
          <cell r="W217">
            <v>69.08</v>
          </cell>
          <cell r="X217">
            <v>16.18</v>
          </cell>
          <cell r="Y217">
            <v>12.8</v>
          </cell>
          <cell r="Z217">
            <v>0</v>
          </cell>
          <cell r="AA217">
            <v>1.93</v>
          </cell>
          <cell r="AB217">
            <v>0</v>
          </cell>
          <cell r="AC217">
            <v>100</v>
          </cell>
          <cell r="AF217">
            <v>5.64</v>
          </cell>
          <cell r="AG217">
            <v>2.74</v>
          </cell>
          <cell r="AH217">
            <v>2.89</v>
          </cell>
          <cell r="AL217">
            <v>0.4</v>
          </cell>
          <cell r="AM217">
            <v>0.37</v>
          </cell>
          <cell r="AN217">
            <v>0.37</v>
          </cell>
        </row>
        <row r="218">
          <cell r="W218">
            <v>0.35</v>
          </cell>
          <cell r="X218">
            <v>0.52</v>
          </cell>
          <cell r="Y218">
            <v>0.43</v>
          </cell>
          <cell r="Z218">
            <v>0</v>
          </cell>
          <cell r="AA218">
            <v>0.27</v>
          </cell>
          <cell r="AB218">
            <v>0</v>
          </cell>
          <cell r="AC218">
            <v>0.37</v>
          </cell>
        </row>
        <row r="219">
          <cell r="AE219" t="str">
            <v>EPSS40</v>
          </cell>
          <cell r="AF219">
            <v>416</v>
          </cell>
          <cell r="AG219">
            <v>3968</v>
          </cell>
          <cell r="AH219">
            <v>4384</v>
          </cell>
          <cell r="AK219" t="str">
            <v>ESS118</v>
          </cell>
          <cell r="AL219">
            <v>895</v>
          </cell>
          <cell r="AM219">
            <v>3673</v>
          </cell>
          <cell r="AN219">
            <v>4568</v>
          </cell>
        </row>
        <row r="220">
          <cell r="V220" t="str">
            <v>ESS118</v>
          </cell>
          <cell r="W220">
            <v>3401</v>
          </cell>
          <cell r="X220">
            <v>485</v>
          </cell>
          <cell r="Y220">
            <v>613</v>
          </cell>
          <cell r="Z220">
            <v>0</v>
          </cell>
          <cell r="AA220">
            <v>52</v>
          </cell>
          <cell r="AB220">
            <v>17</v>
          </cell>
          <cell r="AC220">
            <v>4568</v>
          </cell>
          <cell r="AF220">
            <v>9.49</v>
          </cell>
          <cell r="AG220">
            <v>90.51</v>
          </cell>
          <cell r="AH220">
            <v>100</v>
          </cell>
          <cell r="AL220">
            <v>19.59</v>
          </cell>
          <cell r="AM220">
            <v>80.41</v>
          </cell>
          <cell r="AN220">
            <v>100</v>
          </cell>
        </row>
        <row r="221">
          <cell r="W221">
            <v>74.45</v>
          </cell>
          <cell r="X221">
            <v>10.62</v>
          </cell>
          <cell r="Y221">
            <v>13.42</v>
          </cell>
          <cell r="Z221">
            <v>0</v>
          </cell>
          <cell r="AA221">
            <v>1.1399999999999999</v>
          </cell>
          <cell r="AB221">
            <v>0.37</v>
          </cell>
          <cell r="AC221">
            <v>100</v>
          </cell>
          <cell r="AF221">
            <v>6.74</v>
          </cell>
          <cell r="AG221">
            <v>3.58</v>
          </cell>
          <cell r="AH221">
            <v>3.75</v>
          </cell>
          <cell r="AL221">
            <v>4.28</v>
          </cell>
          <cell r="AM221">
            <v>4.09</v>
          </cell>
          <cell r="AN221">
            <v>4.13</v>
          </cell>
        </row>
        <row r="222">
          <cell r="W222">
            <v>4.18</v>
          </cell>
          <cell r="X222">
            <v>3.73</v>
          </cell>
          <cell r="Y222">
            <v>4.93</v>
          </cell>
          <cell r="Z222">
            <v>0</v>
          </cell>
          <cell r="AA222">
            <v>1.76</v>
          </cell>
          <cell r="AB222">
            <v>1.67</v>
          </cell>
          <cell r="AC222">
            <v>4.13</v>
          </cell>
        </row>
        <row r="223">
          <cell r="AE223" t="str">
            <v>EPSS41</v>
          </cell>
          <cell r="AF223">
            <v>373</v>
          </cell>
          <cell r="AG223">
            <v>2757</v>
          </cell>
          <cell r="AH223">
            <v>3130</v>
          </cell>
          <cell r="AK223" t="str">
            <v>ESS133</v>
          </cell>
          <cell r="AL223">
            <v>638</v>
          </cell>
          <cell r="AM223">
            <v>1836</v>
          </cell>
          <cell r="AN223">
            <v>2474</v>
          </cell>
        </row>
        <row r="224">
          <cell r="V224" t="str">
            <v>ESS133</v>
          </cell>
          <cell r="W224">
            <v>1545</v>
          </cell>
          <cell r="X224">
            <v>469</v>
          </cell>
          <cell r="Y224">
            <v>407</v>
          </cell>
          <cell r="Z224">
            <v>0</v>
          </cell>
          <cell r="AA224">
            <v>53</v>
          </cell>
          <cell r="AB224">
            <v>0</v>
          </cell>
          <cell r="AC224">
            <v>2474</v>
          </cell>
          <cell r="AF224">
            <v>11.92</v>
          </cell>
          <cell r="AG224">
            <v>88.08</v>
          </cell>
          <cell r="AH224">
            <v>100</v>
          </cell>
          <cell r="AL224">
            <v>25.79</v>
          </cell>
          <cell r="AM224">
            <v>74.209999999999994</v>
          </cell>
          <cell r="AN224">
            <v>100</v>
          </cell>
        </row>
        <row r="225">
          <cell r="W225">
            <v>62.45</v>
          </cell>
          <cell r="X225">
            <v>18.96</v>
          </cell>
          <cell r="Y225">
            <v>16.45</v>
          </cell>
          <cell r="Z225">
            <v>0</v>
          </cell>
          <cell r="AA225">
            <v>2.14</v>
          </cell>
          <cell r="AB225">
            <v>0</v>
          </cell>
          <cell r="AC225">
            <v>100</v>
          </cell>
          <cell r="AF225">
            <v>6.04</v>
          </cell>
          <cell r="AG225">
            <v>2.4900000000000002</v>
          </cell>
          <cell r="AH225">
            <v>2.68</v>
          </cell>
          <cell r="AL225">
            <v>3.05</v>
          </cell>
          <cell r="AM225">
            <v>2.0499999999999998</v>
          </cell>
          <cell r="AN225">
            <v>2.2400000000000002</v>
          </cell>
        </row>
        <row r="226">
          <cell r="W226">
            <v>1.9</v>
          </cell>
          <cell r="X226">
            <v>3.61</v>
          </cell>
          <cell r="Y226">
            <v>3.27</v>
          </cell>
          <cell r="Z226">
            <v>0</v>
          </cell>
          <cell r="AA226">
            <v>1.8</v>
          </cell>
          <cell r="AB226">
            <v>0</v>
          </cell>
          <cell r="AC226">
            <v>2.2400000000000002</v>
          </cell>
        </row>
        <row r="227">
          <cell r="AE227" t="str">
            <v>ESS024</v>
          </cell>
          <cell r="AF227">
            <v>308</v>
          </cell>
          <cell r="AG227">
            <v>5338</v>
          </cell>
          <cell r="AH227">
            <v>5646</v>
          </cell>
          <cell r="AK227" t="str">
            <v>ESS207</v>
          </cell>
          <cell r="AL227">
            <v>1068</v>
          </cell>
          <cell r="AM227">
            <v>4247</v>
          </cell>
          <cell r="AN227">
            <v>5315</v>
          </cell>
        </row>
        <row r="228">
          <cell r="V228" t="str">
            <v>ESS207</v>
          </cell>
          <cell r="W228">
            <v>3935</v>
          </cell>
          <cell r="X228">
            <v>579</v>
          </cell>
          <cell r="Y228">
            <v>731</v>
          </cell>
          <cell r="Z228">
            <v>0</v>
          </cell>
          <cell r="AA228">
            <v>68</v>
          </cell>
          <cell r="AB228">
            <v>2</v>
          </cell>
          <cell r="AC228">
            <v>5315</v>
          </cell>
          <cell r="AF228">
            <v>5.46</v>
          </cell>
          <cell r="AG228">
            <v>94.54</v>
          </cell>
          <cell r="AH228">
            <v>100</v>
          </cell>
          <cell r="AL228">
            <v>20.09</v>
          </cell>
          <cell r="AM228">
            <v>79.91</v>
          </cell>
          <cell r="AN228">
            <v>100</v>
          </cell>
        </row>
        <row r="229">
          <cell r="W229">
            <v>74.040000000000006</v>
          </cell>
          <cell r="X229">
            <v>10.89</v>
          </cell>
          <cell r="Y229">
            <v>13.75</v>
          </cell>
          <cell r="Z229">
            <v>0</v>
          </cell>
          <cell r="AA229">
            <v>1.28</v>
          </cell>
          <cell r="AB229">
            <v>0.04</v>
          </cell>
          <cell r="AC229">
            <v>100</v>
          </cell>
          <cell r="AF229">
            <v>4.99</v>
          </cell>
          <cell r="AG229">
            <v>4.82</v>
          </cell>
          <cell r="AH229">
            <v>4.83</v>
          </cell>
          <cell r="AL229">
            <v>5.0999999999999996</v>
          </cell>
          <cell r="AM229">
            <v>4.7300000000000004</v>
          </cell>
          <cell r="AN229">
            <v>4.8</v>
          </cell>
        </row>
        <row r="230">
          <cell r="W230">
            <v>4.84</v>
          </cell>
          <cell r="X230">
            <v>4.46</v>
          </cell>
          <cell r="Y230">
            <v>5.88</v>
          </cell>
          <cell r="Z230">
            <v>0</v>
          </cell>
          <cell r="AA230">
            <v>2.2999999999999998</v>
          </cell>
          <cell r="AB230">
            <v>0.2</v>
          </cell>
          <cell r="AC230">
            <v>4.8</v>
          </cell>
        </row>
        <row r="231">
          <cell r="AE231" t="str">
            <v>ESS062</v>
          </cell>
          <cell r="AF231">
            <v>247</v>
          </cell>
          <cell r="AG231">
            <v>3421</v>
          </cell>
          <cell r="AH231">
            <v>3668</v>
          </cell>
          <cell r="AK231" t="str">
            <v>RES001</v>
          </cell>
          <cell r="AL231">
            <v>302</v>
          </cell>
          <cell r="AM231">
            <v>927</v>
          </cell>
          <cell r="AN231">
            <v>1229</v>
          </cell>
        </row>
        <row r="232">
          <cell r="V232" t="str">
            <v>RES001</v>
          </cell>
          <cell r="W232">
            <v>844</v>
          </cell>
          <cell r="X232">
            <v>130</v>
          </cell>
          <cell r="Y232">
            <v>102</v>
          </cell>
          <cell r="Z232">
            <v>0</v>
          </cell>
          <cell r="AA232">
            <v>152</v>
          </cell>
          <cell r="AB232">
            <v>1</v>
          </cell>
          <cell r="AC232">
            <v>1229</v>
          </cell>
          <cell r="AF232">
            <v>6.73</v>
          </cell>
          <cell r="AG232">
            <v>93.27</v>
          </cell>
          <cell r="AH232">
            <v>100</v>
          </cell>
          <cell r="AL232">
            <v>24.57</v>
          </cell>
          <cell r="AM232">
            <v>75.430000000000007</v>
          </cell>
          <cell r="AN232">
            <v>100</v>
          </cell>
        </row>
        <row r="233">
          <cell r="W233">
            <v>68.67</v>
          </cell>
          <cell r="X233">
            <v>10.58</v>
          </cell>
          <cell r="Y233">
            <v>8.3000000000000007</v>
          </cell>
          <cell r="Z233">
            <v>0</v>
          </cell>
          <cell r="AA233">
            <v>12.37</v>
          </cell>
          <cell r="AB233">
            <v>0.08</v>
          </cell>
          <cell r="AC233">
            <v>100</v>
          </cell>
          <cell r="AF233">
            <v>4</v>
          </cell>
          <cell r="AG233">
            <v>3.09</v>
          </cell>
          <cell r="AH233">
            <v>3.14</v>
          </cell>
          <cell r="AL233">
            <v>1.44</v>
          </cell>
          <cell r="AM233">
            <v>1.03</v>
          </cell>
          <cell r="AN233">
            <v>1.1100000000000001</v>
          </cell>
        </row>
        <row r="234">
          <cell r="W234">
            <v>1.04</v>
          </cell>
          <cell r="X234">
            <v>1</v>
          </cell>
          <cell r="Y234">
            <v>0.82</v>
          </cell>
          <cell r="Z234">
            <v>0</v>
          </cell>
          <cell r="AA234">
            <v>5.15</v>
          </cell>
          <cell r="AB234">
            <v>0.1</v>
          </cell>
          <cell r="AC234">
            <v>1.1100000000000001</v>
          </cell>
        </row>
        <row r="235">
          <cell r="AE235" t="str">
            <v>ESS076</v>
          </cell>
          <cell r="AF235">
            <v>95</v>
          </cell>
          <cell r="AG235">
            <v>1138</v>
          </cell>
          <cell r="AH235">
            <v>1233</v>
          </cell>
          <cell r="AK235" t="str">
            <v>RES002</v>
          </cell>
          <cell r="AL235">
            <v>6</v>
          </cell>
          <cell r="AM235">
            <v>89</v>
          </cell>
          <cell r="AN235">
            <v>95</v>
          </cell>
        </row>
        <row r="236">
          <cell r="V236" t="str">
            <v>RES002</v>
          </cell>
          <cell r="W236">
            <v>82</v>
          </cell>
          <cell r="X236">
            <v>7</v>
          </cell>
          <cell r="Y236">
            <v>3</v>
          </cell>
          <cell r="Z236">
            <v>0</v>
          </cell>
          <cell r="AA236">
            <v>2</v>
          </cell>
          <cell r="AB236">
            <v>1</v>
          </cell>
          <cell r="AC236">
            <v>95</v>
          </cell>
          <cell r="AF236">
            <v>7.7</v>
          </cell>
          <cell r="AG236">
            <v>92.3</v>
          </cell>
          <cell r="AH236">
            <v>100</v>
          </cell>
          <cell r="AL236">
            <v>6.32</v>
          </cell>
          <cell r="AM236">
            <v>93.68</v>
          </cell>
          <cell r="AN236">
            <v>100</v>
          </cell>
        </row>
        <row r="237">
          <cell r="W237">
            <v>86.32</v>
          </cell>
          <cell r="X237">
            <v>7.37</v>
          </cell>
          <cell r="Y237">
            <v>3.16</v>
          </cell>
          <cell r="Z237">
            <v>0</v>
          </cell>
          <cell r="AA237">
            <v>2.11</v>
          </cell>
          <cell r="AB237">
            <v>1.05</v>
          </cell>
          <cell r="AC237">
            <v>100</v>
          </cell>
          <cell r="AF237">
            <v>1.54</v>
          </cell>
          <cell r="AG237">
            <v>1.03</v>
          </cell>
          <cell r="AH237">
            <v>1.06</v>
          </cell>
          <cell r="AL237">
            <v>0.03</v>
          </cell>
          <cell r="AM237">
            <v>0.1</v>
          </cell>
          <cell r="AN237">
            <v>0.09</v>
          </cell>
        </row>
        <row r="238">
          <cell r="W238">
            <v>0.1</v>
          </cell>
          <cell r="X238">
            <v>0.05</v>
          </cell>
          <cell r="Y238">
            <v>0.02</v>
          </cell>
          <cell r="Z238">
            <v>0</v>
          </cell>
          <cell r="AA238">
            <v>7.0000000000000007E-2</v>
          </cell>
          <cell r="AB238">
            <v>0.1</v>
          </cell>
          <cell r="AC238">
            <v>0.09</v>
          </cell>
        </row>
        <row r="239">
          <cell r="AE239" t="str">
            <v>ESS091</v>
          </cell>
          <cell r="AF239">
            <v>27</v>
          </cell>
          <cell r="AG239">
            <v>414</v>
          </cell>
          <cell r="AH239">
            <v>441</v>
          </cell>
          <cell r="AK239" t="str">
            <v>RES003</v>
          </cell>
          <cell r="AL239">
            <v>267</v>
          </cell>
          <cell r="AM239">
            <v>1204</v>
          </cell>
          <cell r="AN239">
            <v>1471</v>
          </cell>
        </row>
        <row r="240">
          <cell r="V240" t="str">
            <v>RES003</v>
          </cell>
          <cell r="W240">
            <v>1094</v>
          </cell>
          <cell r="X240">
            <v>175</v>
          </cell>
          <cell r="Y240">
            <v>166</v>
          </cell>
          <cell r="Z240">
            <v>0</v>
          </cell>
          <cell r="AA240">
            <v>31</v>
          </cell>
          <cell r="AB240">
            <v>5</v>
          </cell>
          <cell r="AC240">
            <v>1471</v>
          </cell>
          <cell r="AF240">
            <v>6.12</v>
          </cell>
          <cell r="AG240">
            <v>93.88</v>
          </cell>
          <cell r="AH240">
            <v>100</v>
          </cell>
          <cell r="AL240">
            <v>18.149999999999999</v>
          </cell>
          <cell r="AM240">
            <v>81.849999999999994</v>
          </cell>
          <cell r="AN240">
            <v>100</v>
          </cell>
        </row>
        <row r="241">
          <cell r="W241">
            <v>74.37</v>
          </cell>
          <cell r="X241">
            <v>11.9</v>
          </cell>
          <cell r="Y241">
            <v>11.28</v>
          </cell>
          <cell r="Z241">
            <v>0</v>
          </cell>
          <cell r="AA241">
            <v>2.11</v>
          </cell>
          <cell r="AB241">
            <v>0.34</v>
          </cell>
          <cell r="AC241">
            <v>100</v>
          </cell>
          <cell r="AF241">
            <v>0.44</v>
          </cell>
          <cell r="AG241">
            <v>0.37</v>
          </cell>
          <cell r="AH241">
            <v>0.38</v>
          </cell>
          <cell r="AL241">
            <v>1.28</v>
          </cell>
          <cell r="AM241">
            <v>1.34</v>
          </cell>
          <cell r="AN241">
            <v>1.33</v>
          </cell>
        </row>
        <row r="242">
          <cell r="W242">
            <v>1.35</v>
          </cell>
          <cell r="X242">
            <v>1.35</v>
          </cell>
          <cell r="Y242">
            <v>1.34</v>
          </cell>
          <cell r="Z242">
            <v>0</v>
          </cell>
          <cell r="AA242">
            <v>1.05</v>
          </cell>
          <cell r="AB242">
            <v>0.49</v>
          </cell>
          <cell r="AC242">
            <v>1.33</v>
          </cell>
        </row>
        <row r="243">
          <cell r="AE243" t="str">
            <v>ESS118</v>
          </cell>
          <cell r="AF243">
            <v>137</v>
          </cell>
          <cell r="AG243">
            <v>4568</v>
          </cell>
          <cell r="AH243">
            <v>4705</v>
          </cell>
          <cell r="AK243" t="str">
            <v>RES004</v>
          </cell>
          <cell r="AL243">
            <v>189</v>
          </cell>
          <cell r="AM243">
            <v>677</v>
          </cell>
          <cell r="AN243">
            <v>866</v>
          </cell>
        </row>
        <row r="244">
          <cell r="V244" t="str">
            <v>RES004</v>
          </cell>
          <cell r="W244">
            <v>617</v>
          </cell>
          <cell r="X244">
            <v>87</v>
          </cell>
          <cell r="Y244">
            <v>92</v>
          </cell>
          <cell r="Z244">
            <v>0</v>
          </cell>
          <cell r="AA244">
            <v>70</v>
          </cell>
          <cell r="AB244">
            <v>0</v>
          </cell>
          <cell r="AC244">
            <v>866</v>
          </cell>
          <cell r="AF244">
            <v>2.91</v>
          </cell>
          <cell r="AG244">
            <v>97.09</v>
          </cell>
          <cell r="AH244">
            <v>100</v>
          </cell>
          <cell r="AL244">
            <v>21.82</v>
          </cell>
          <cell r="AM244">
            <v>78.180000000000007</v>
          </cell>
          <cell r="AN244">
            <v>100</v>
          </cell>
        </row>
        <row r="245">
          <cell r="W245">
            <v>71.25</v>
          </cell>
          <cell r="X245">
            <v>10.050000000000001</v>
          </cell>
          <cell r="Y245">
            <v>10.62</v>
          </cell>
          <cell r="Z245">
            <v>0</v>
          </cell>
          <cell r="AA245">
            <v>8.08</v>
          </cell>
          <cell r="AB245">
            <v>0</v>
          </cell>
          <cell r="AC245">
            <v>100</v>
          </cell>
          <cell r="AF245">
            <v>2.2200000000000002</v>
          </cell>
          <cell r="AG245">
            <v>4.13</v>
          </cell>
          <cell r="AH245">
            <v>4.03</v>
          </cell>
          <cell r="AL245">
            <v>0.9</v>
          </cell>
          <cell r="AM245">
            <v>0.75</v>
          </cell>
          <cell r="AN245">
            <v>0.78</v>
          </cell>
        </row>
        <row r="246">
          <cell r="W246">
            <v>0.76</v>
          </cell>
          <cell r="X246">
            <v>0.67</v>
          </cell>
          <cell r="Y246">
            <v>0.74</v>
          </cell>
          <cell r="Z246">
            <v>0</v>
          </cell>
          <cell r="AA246">
            <v>2.37</v>
          </cell>
          <cell r="AB246">
            <v>0</v>
          </cell>
          <cell r="AC246">
            <v>0.78</v>
          </cell>
        </row>
        <row r="247">
          <cell r="AE247" t="str">
            <v>ESS133</v>
          </cell>
          <cell r="AF247">
            <v>51</v>
          </cell>
          <cell r="AG247">
            <v>2474</v>
          </cell>
          <cell r="AH247">
            <v>2525</v>
          </cell>
          <cell r="AK247" t="str">
            <v>RES006</v>
          </cell>
          <cell r="AL247">
            <v>0</v>
          </cell>
          <cell r="AM247">
            <v>3</v>
          </cell>
          <cell r="AN247">
            <v>3</v>
          </cell>
        </row>
        <row r="248">
          <cell r="V248" t="str">
            <v>RES006</v>
          </cell>
          <cell r="W248">
            <v>3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3</v>
          </cell>
          <cell r="AF248">
            <v>2.02</v>
          </cell>
          <cell r="AG248">
            <v>97.98</v>
          </cell>
          <cell r="AH248">
            <v>100</v>
          </cell>
          <cell r="AL248">
            <v>0</v>
          </cell>
          <cell r="AM248">
            <v>100</v>
          </cell>
          <cell r="AN248">
            <v>100</v>
          </cell>
        </row>
        <row r="249">
          <cell r="W249">
            <v>100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100</v>
          </cell>
          <cell r="AF249">
            <v>0.83</v>
          </cell>
          <cell r="AG249">
            <v>2.2400000000000002</v>
          </cell>
          <cell r="AH249">
            <v>2.16</v>
          </cell>
          <cell r="AL249">
            <v>0</v>
          </cell>
          <cell r="AM249">
            <v>0</v>
          </cell>
          <cell r="AN249">
            <v>0</v>
          </cell>
        </row>
        <row r="250"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</row>
        <row r="251">
          <cell r="AE251" t="str">
            <v>ESS207</v>
          </cell>
          <cell r="AF251">
            <v>259</v>
          </cell>
          <cell r="AG251">
            <v>5315</v>
          </cell>
          <cell r="AH251">
            <v>5574</v>
          </cell>
          <cell r="AK251" t="str">
            <v>RES007</v>
          </cell>
          <cell r="AL251">
            <v>2</v>
          </cell>
          <cell r="AM251">
            <v>7</v>
          </cell>
          <cell r="AN251">
            <v>9</v>
          </cell>
        </row>
        <row r="252">
          <cell r="V252" t="str">
            <v>RES007</v>
          </cell>
          <cell r="W252">
            <v>7</v>
          </cell>
          <cell r="X252">
            <v>0</v>
          </cell>
          <cell r="Y252">
            <v>1</v>
          </cell>
          <cell r="Z252">
            <v>0</v>
          </cell>
          <cell r="AA252">
            <v>1</v>
          </cell>
          <cell r="AB252">
            <v>0</v>
          </cell>
          <cell r="AC252">
            <v>9</v>
          </cell>
          <cell r="AF252">
            <v>4.6500000000000004</v>
          </cell>
          <cell r="AG252">
            <v>95.35</v>
          </cell>
          <cell r="AH252">
            <v>100</v>
          </cell>
          <cell r="AL252">
            <v>22.22</v>
          </cell>
          <cell r="AM252">
            <v>77.78</v>
          </cell>
          <cell r="AN252">
            <v>100</v>
          </cell>
        </row>
        <row r="253">
          <cell r="W253">
            <v>77.78</v>
          </cell>
          <cell r="X253">
            <v>0</v>
          </cell>
          <cell r="Y253">
            <v>11.11</v>
          </cell>
          <cell r="Z253">
            <v>0</v>
          </cell>
          <cell r="AA253">
            <v>11.11</v>
          </cell>
          <cell r="AB253">
            <v>0</v>
          </cell>
          <cell r="AC253">
            <v>100</v>
          </cell>
          <cell r="AF253">
            <v>4.2</v>
          </cell>
          <cell r="AG253">
            <v>4.8</v>
          </cell>
          <cell r="AH253">
            <v>4.7699999999999996</v>
          </cell>
          <cell r="AL253">
            <v>0.01</v>
          </cell>
          <cell r="AM253">
            <v>0.01</v>
          </cell>
          <cell r="AN253">
            <v>0.01</v>
          </cell>
        </row>
        <row r="254">
          <cell r="W254">
            <v>0.01</v>
          </cell>
          <cell r="X254">
            <v>0</v>
          </cell>
          <cell r="Y254">
            <v>0.01</v>
          </cell>
          <cell r="Z254">
            <v>0</v>
          </cell>
          <cell r="AA254">
            <v>0.03</v>
          </cell>
          <cell r="AB254">
            <v>0</v>
          </cell>
          <cell r="AC254">
            <v>0.01</v>
          </cell>
        </row>
        <row r="255">
          <cell r="AE255" t="str">
            <v>RES001</v>
          </cell>
          <cell r="AF255">
            <v>50</v>
          </cell>
          <cell r="AG255">
            <v>1229</v>
          </cell>
          <cell r="AH255">
            <v>1279</v>
          </cell>
          <cell r="AK255" t="str">
            <v>RES008</v>
          </cell>
          <cell r="AL255">
            <v>3</v>
          </cell>
          <cell r="AM255">
            <v>33</v>
          </cell>
          <cell r="AN255">
            <v>36</v>
          </cell>
        </row>
        <row r="256">
          <cell r="V256" t="str">
            <v>RES008</v>
          </cell>
          <cell r="W256">
            <v>32</v>
          </cell>
          <cell r="X256">
            <v>1</v>
          </cell>
          <cell r="Y256">
            <v>2</v>
          </cell>
          <cell r="Z256">
            <v>0</v>
          </cell>
          <cell r="AA256">
            <v>1</v>
          </cell>
          <cell r="AB256">
            <v>0</v>
          </cell>
          <cell r="AC256">
            <v>36</v>
          </cell>
          <cell r="AF256">
            <v>3.91</v>
          </cell>
          <cell r="AG256">
            <v>96.09</v>
          </cell>
          <cell r="AH256">
            <v>100</v>
          </cell>
          <cell r="AL256">
            <v>8.33</v>
          </cell>
          <cell r="AM256">
            <v>91.67</v>
          </cell>
          <cell r="AN256">
            <v>100</v>
          </cell>
        </row>
        <row r="257">
          <cell r="W257">
            <v>88.89</v>
          </cell>
          <cell r="X257">
            <v>2.78</v>
          </cell>
          <cell r="Y257">
            <v>5.56</v>
          </cell>
          <cell r="Z257">
            <v>0</v>
          </cell>
          <cell r="AA257">
            <v>2.78</v>
          </cell>
          <cell r="AB257">
            <v>0</v>
          </cell>
          <cell r="AC257">
            <v>100</v>
          </cell>
          <cell r="AF257">
            <v>0.81</v>
          </cell>
          <cell r="AG257">
            <v>1.1100000000000001</v>
          </cell>
          <cell r="AH257">
            <v>1.0900000000000001</v>
          </cell>
          <cell r="AL257">
            <v>0.01</v>
          </cell>
          <cell r="AM257">
            <v>0.04</v>
          </cell>
          <cell r="AN257">
            <v>0.03</v>
          </cell>
        </row>
        <row r="258">
          <cell r="W258">
            <v>0.04</v>
          </cell>
          <cell r="X258">
            <v>0.01</v>
          </cell>
          <cell r="Y258">
            <v>0.02</v>
          </cell>
          <cell r="Z258">
            <v>0</v>
          </cell>
          <cell r="AA258">
            <v>0.03</v>
          </cell>
          <cell r="AB258">
            <v>0</v>
          </cell>
          <cell r="AC258">
            <v>0.03</v>
          </cell>
        </row>
        <row r="259">
          <cell r="AE259" t="str">
            <v>RES002</v>
          </cell>
          <cell r="AF259">
            <v>3</v>
          </cell>
          <cell r="AG259">
            <v>95</v>
          </cell>
          <cell r="AH259">
            <v>98</v>
          </cell>
          <cell r="AK259" t="str">
            <v>RES009</v>
          </cell>
          <cell r="AL259">
            <v>1</v>
          </cell>
          <cell r="AM259">
            <v>2</v>
          </cell>
          <cell r="AN259">
            <v>3</v>
          </cell>
        </row>
        <row r="260">
          <cell r="V260" t="str">
            <v>RES009</v>
          </cell>
          <cell r="W260">
            <v>2</v>
          </cell>
          <cell r="X260">
            <v>0</v>
          </cell>
          <cell r="Y260">
            <v>0</v>
          </cell>
          <cell r="Z260">
            <v>0</v>
          </cell>
          <cell r="AA260">
            <v>1</v>
          </cell>
          <cell r="AB260">
            <v>0</v>
          </cell>
          <cell r="AC260">
            <v>3</v>
          </cell>
          <cell r="AF260">
            <v>3.06</v>
          </cell>
          <cell r="AG260">
            <v>96.94</v>
          </cell>
          <cell r="AH260">
            <v>100</v>
          </cell>
          <cell r="AL260">
            <v>33.33</v>
          </cell>
          <cell r="AM260">
            <v>66.67</v>
          </cell>
          <cell r="AN260">
            <v>100</v>
          </cell>
        </row>
        <row r="261">
          <cell r="W261">
            <v>66.67</v>
          </cell>
          <cell r="X261">
            <v>0</v>
          </cell>
          <cell r="Y261">
            <v>0</v>
          </cell>
          <cell r="Z261">
            <v>0</v>
          </cell>
          <cell r="AA261">
            <v>33.33</v>
          </cell>
          <cell r="AB261">
            <v>0</v>
          </cell>
          <cell r="AC261">
            <v>100</v>
          </cell>
          <cell r="AF261">
            <v>0.05</v>
          </cell>
          <cell r="AG261">
            <v>0.09</v>
          </cell>
          <cell r="AH261">
            <v>0.08</v>
          </cell>
          <cell r="AL261">
            <v>0</v>
          </cell>
          <cell r="AM261">
            <v>0</v>
          </cell>
          <cell r="AN261">
            <v>0</v>
          </cell>
        </row>
        <row r="262"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0.03</v>
          </cell>
          <cell r="AB262">
            <v>0</v>
          </cell>
          <cell r="AC262">
            <v>0</v>
          </cell>
        </row>
        <row r="263">
          <cell r="AE263" t="str">
            <v>RES003</v>
          </cell>
          <cell r="AF263">
            <v>104</v>
          </cell>
          <cell r="AG263">
            <v>1471</v>
          </cell>
          <cell r="AH263">
            <v>1575</v>
          </cell>
          <cell r="AK263" t="str">
            <v>RES011</v>
          </cell>
          <cell r="AL263">
            <v>2</v>
          </cell>
          <cell r="AM263">
            <v>15</v>
          </cell>
          <cell r="AN263">
            <v>17</v>
          </cell>
        </row>
        <row r="264">
          <cell r="V264" t="str">
            <v>RES011</v>
          </cell>
          <cell r="W264">
            <v>15</v>
          </cell>
          <cell r="X264">
            <v>0</v>
          </cell>
          <cell r="Y264">
            <v>1</v>
          </cell>
          <cell r="Z264">
            <v>0</v>
          </cell>
          <cell r="AA264">
            <v>1</v>
          </cell>
          <cell r="AB264">
            <v>0</v>
          </cell>
          <cell r="AC264">
            <v>17</v>
          </cell>
          <cell r="AF264">
            <v>6.6</v>
          </cell>
          <cell r="AG264">
            <v>93.4</v>
          </cell>
          <cell r="AH264">
            <v>100</v>
          </cell>
          <cell r="AL264">
            <v>11.76</v>
          </cell>
          <cell r="AM264">
            <v>88.24</v>
          </cell>
          <cell r="AN264">
            <v>100</v>
          </cell>
        </row>
        <row r="265">
          <cell r="W265">
            <v>88.24</v>
          </cell>
          <cell r="X265">
            <v>0</v>
          </cell>
          <cell r="Y265">
            <v>5.88</v>
          </cell>
          <cell r="Z265">
            <v>0</v>
          </cell>
          <cell r="AA265">
            <v>5.88</v>
          </cell>
          <cell r="AB265">
            <v>0</v>
          </cell>
          <cell r="AC265">
            <v>100</v>
          </cell>
          <cell r="AF265">
            <v>1.68</v>
          </cell>
          <cell r="AG265">
            <v>1.33</v>
          </cell>
          <cell r="AH265">
            <v>1.35</v>
          </cell>
          <cell r="AL265">
            <v>0.01</v>
          </cell>
          <cell r="AM265">
            <v>0.02</v>
          </cell>
          <cell r="AN265">
            <v>0.02</v>
          </cell>
        </row>
        <row r="266">
          <cell r="W266">
            <v>0.02</v>
          </cell>
          <cell r="X266">
            <v>0</v>
          </cell>
          <cell r="Y266">
            <v>0.01</v>
          </cell>
          <cell r="Z266">
            <v>0</v>
          </cell>
          <cell r="AA266">
            <v>0.03</v>
          </cell>
          <cell r="AB266">
            <v>0</v>
          </cell>
          <cell r="AC266">
            <v>0.02</v>
          </cell>
        </row>
        <row r="267">
          <cell r="AE267" t="str">
            <v>RES004</v>
          </cell>
          <cell r="AF267">
            <v>36</v>
          </cell>
          <cell r="AG267">
            <v>866</v>
          </cell>
          <cell r="AH267">
            <v>902</v>
          </cell>
          <cell r="AK267" t="str">
            <v>RES012</v>
          </cell>
          <cell r="AL267">
            <v>0</v>
          </cell>
          <cell r="AM267">
            <v>5</v>
          </cell>
          <cell r="AN267">
            <v>5</v>
          </cell>
        </row>
        <row r="268">
          <cell r="V268" t="str">
            <v>RES012</v>
          </cell>
          <cell r="W268">
            <v>5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5</v>
          </cell>
          <cell r="AF268">
            <v>3.99</v>
          </cell>
          <cell r="AG268">
            <v>96.01</v>
          </cell>
          <cell r="AH268">
            <v>100</v>
          </cell>
          <cell r="AL268">
            <v>0</v>
          </cell>
          <cell r="AM268">
            <v>100</v>
          </cell>
          <cell r="AN268">
            <v>100</v>
          </cell>
        </row>
        <row r="269">
          <cell r="W269">
            <v>100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100</v>
          </cell>
          <cell r="AF269">
            <v>0.57999999999999996</v>
          </cell>
          <cell r="AG269">
            <v>0.78</v>
          </cell>
          <cell r="AH269">
            <v>0.77</v>
          </cell>
          <cell r="AL269">
            <v>0</v>
          </cell>
          <cell r="AM269">
            <v>0.01</v>
          </cell>
          <cell r="AN269">
            <v>0</v>
          </cell>
        </row>
        <row r="270">
          <cell r="W270">
            <v>0.01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</row>
        <row r="271">
          <cell r="AE271" t="str">
            <v>RES006</v>
          </cell>
          <cell r="AF271">
            <v>0</v>
          </cell>
          <cell r="AG271">
            <v>3</v>
          </cell>
          <cell r="AH271">
            <v>3</v>
          </cell>
          <cell r="AK271" t="str">
            <v>RES014</v>
          </cell>
          <cell r="AL271">
            <v>0</v>
          </cell>
          <cell r="AM271">
            <v>1</v>
          </cell>
          <cell r="AN271">
            <v>1</v>
          </cell>
        </row>
        <row r="272">
          <cell r="V272" t="str">
            <v>RES014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1</v>
          </cell>
          <cell r="AF272">
            <v>0</v>
          </cell>
          <cell r="AG272">
            <v>100</v>
          </cell>
          <cell r="AH272">
            <v>100</v>
          </cell>
          <cell r="AL272">
            <v>0</v>
          </cell>
          <cell r="AM272">
            <v>100</v>
          </cell>
          <cell r="AN272">
            <v>100</v>
          </cell>
        </row>
        <row r="273">
          <cell r="W273">
            <v>100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100</v>
          </cell>
          <cell r="AF273">
            <v>0</v>
          </cell>
          <cell r="AG273">
            <v>0</v>
          </cell>
          <cell r="AH273">
            <v>0</v>
          </cell>
          <cell r="AL273">
            <v>0</v>
          </cell>
          <cell r="AM273">
            <v>0</v>
          </cell>
          <cell r="AN273">
            <v>0</v>
          </cell>
        </row>
        <row r="274"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</row>
        <row r="275">
          <cell r="AE275" t="str">
            <v>RES007</v>
          </cell>
          <cell r="AF275">
            <v>1</v>
          </cell>
          <cell r="AG275">
            <v>9</v>
          </cell>
          <cell r="AH275">
            <v>10</v>
          </cell>
          <cell r="AK275" t="str">
            <v>REUE09</v>
          </cell>
          <cell r="AL275">
            <v>0</v>
          </cell>
          <cell r="AM275">
            <v>1</v>
          </cell>
          <cell r="AN275">
            <v>1</v>
          </cell>
        </row>
        <row r="276">
          <cell r="V276" t="str">
            <v>REUE09</v>
          </cell>
          <cell r="W276">
            <v>1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1</v>
          </cell>
          <cell r="AF276">
            <v>10</v>
          </cell>
          <cell r="AG276">
            <v>90</v>
          </cell>
          <cell r="AH276">
            <v>100</v>
          </cell>
          <cell r="AL276">
            <v>0</v>
          </cell>
          <cell r="AM276">
            <v>100</v>
          </cell>
          <cell r="AN276">
            <v>100</v>
          </cell>
        </row>
        <row r="277">
          <cell r="W277">
            <v>100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100</v>
          </cell>
          <cell r="AF277">
            <v>0.02</v>
          </cell>
          <cell r="AG277">
            <v>0.01</v>
          </cell>
          <cell r="AH277">
            <v>0.01</v>
          </cell>
          <cell r="AL277">
            <v>0</v>
          </cell>
          <cell r="AM277">
            <v>0</v>
          </cell>
          <cell r="AN277">
            <v>0</v>
          </cell>
        </row>
        <row r="278"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</row>
        <row r="279">
          <cell r="AE279" t="str">
            <v>RES008</v>
          </cell>
          <cell r="AF279">
            <v>1</v>
          </cell>
          <cell r="AG279">
            <v>36</v>
          </cell>
          <cell r="AH279">
            <v>37</v>
          </cell>
          <cell r="AK279" t="str">
            <v>Total</v>
          </cell>
          <cell r="AL279">
            <v>20929</v>
          </cell>
          <cell r="AM279">
            <v>89760</v>
          </cell>
          <cell r="AN279">
            <v>110689</v>
          </cell>
        </row>
        <row r="280">
          <cell r="V280" t="str">
            <v>Total</v>
          </cell>
          <cell r="W280">
            <v>81295</v>
          </cell>
          <cell r="X280">
            <v>12994</v>
          </cell>
          <cell r="Y280">
            <v>12428</v>
          </cell>
          <cell r="Z280">
            <v>4</v>
          </cell>
          <cell r="AA280">
            <v>2952</v>
          </cell>
          <cell r="AB280">
            <v>1016</v>
          </cell>
          <cell r="AC280">
            <v>110689</v>
          </cell>
          <cell r="AF280">
            <v>2.7</v>
          </cell>
          <cell r="AG280">
            <v>97.3</v>
          </cell>
          <cell r="AH280">
            <v>100</v>
          </cell>
          <cell r="AL280">
            <v>18.91</v>
          </cell>
          <cell r="AM280">
            <v>81.09</v>
          </cell>
          <cell r="AN280">
            <v>100</v>
          </cell>
        </row>
        <row r="281">
          <cell r="W281">
            <v>73.44</v>
          </cell>
          <cell r="X281">
            <v>11.74</v>
          </cell>
          <cell r="Y281">
            <v>11.23</v>
          </cell>
          <cell r="Z281">
            <v>0</v>
          </cell>
          <cell r="AA281">
            <v>2.67</v>
          </cell>
          <cell r="AB281">
            <v>0.92</v>
          </cell>
          <cell r="AC281">
            <v>100</v>
          </cell>
          <cell r="AF281">
            <v>0.02</v>
          </cell>
          <cell r="AG281">
            <v>0.03</v>
          </cell>
          <cell r="AH281">
            <v>0.03</v>
          </cell>
          <cell r="AL281">
            <v>100</v>
          </cell>
          <cell r="AM281">
            <v>100</v>
          </cell>
          <cell r="AN281">
            <v>100</v>
          </cell>
        </row>
        <row r="282">
          <cell r="W282">
            <v>100</v>
          </cell>
          <cell r="X282">
            <v>100</v>
          </cell>
          <cell r="Y282">
            <v>100</v>
          </cell>
          <cell r="Z282">
            <v>100</v>
          </cell>
          <cell r="AA282">
            <v>100</v>
          </cell>
          <cell r="AB282">
            <v>100</v>
          </cell>
          <cell r="AC282">
            <v>100</v>
          </cell>
        </row>
        <row r="283">
          <cell r="AE283" t="str">
            <v>RES009</v>
          </cell>
          <cell r="AF283">
            <v>0</v>
          </cell>
          <cell r="AG283">
            <v>3</v>
          </cell>
          <cell r="AH283">
            <v>3</v>
          </cell>
        </row>
        <row r="284">
          <cell r="AF284">
            <v>0</v>
          </cell>
          <cell r="AG284">
            <v>100</v>
          </cell>
          <cell r="AH284">
            <v>100</v>
          </cell>
        </row>
        <row r="285">
          <cell r="AF285">
            <v>0</v>
          </cell>
          <cell r="AG285">
            <v>0</v>
          </cell>
          <cell r="AH285">
            <v>0</v>
          </cell>
        </row>
        <row r="287">
          <cell r="AE287" t="str">
            <v>RES011</v>
          </cell>
          <cell r="AF287">
            <v>1</v>
          </cell>
          <cell r="AG287">
            <v>17</v>
          </cell>
          <cell r="AH287">
            <v>18</v>
          </cell>
        </row>
        <row r="288">
          <cell r="AF288">
            <v>5.56</v>
          </cell>
          <cell r="AG288">
            <v>94.44</v>
          </cell>
          <cell r="AH288">
            <v>100</v>
          </cell>
        </row>
        <row r="289">
          <cell r="AF289">
            <v>0.02</v>
          </cell>
          <cell r="AG289">
            <v>0.02</v>
          </cell>
          <cell r="AH289">
            <v>0.02</v>
          </cell>
        </row>
        <row r="291">
          <cell r="AE291" t="str">
            <v>RES012</v>
          </cell>
          <cell r="AF291">
            <v>0</v>
          </cell>
          <cell r="AG291">
            <v>5</v>
          </cell>
          <cell r="AH291">
            <v>5</v>
          </cell>
        </row>
        <row r="292">
          <cell r="AF292">
            <v>0</v>
          </cell>
          <cell r="AG292">
            <v>100</v>
          </cell>
          <cell r="AH292">
            <v>100</v>
          </cell>
        </row>
        <row r="293">
          <cell r="AF293">
            <v>0</v>
          </cell>
          <cell r="AG293">
            <v>0</v>
          </cell>
          <cell r="AH293">
            <v>0</v>
          </cell>
        </row>
        <row r="295">
          <cell r="AE295" t="str">
            <v>RES014</v>
          </cell>
          <cell r="AF295">
            <v>0</v>
          </cell>
          <cell r="AG295">
            <v>1</v>
          </cell>
          <cell r="AH295">
            <v>1</v>
          </cell>
        </row>
        <row r="296">
          <cell r="AF296">
            <v>0</v>
          </cell>
          <cell r="AG296">
            <v>100</v>
          </cell>
          <cell r="AH296">
            <v>100</v>
          </cell>
        </row>
        <row r="297">
          <cell r="AF297">
            <v>0</v>
          </cell>
          <cell r="AG297">
            <v>0</v>
          </cell>
          <cell r="AH297">
            <v>0</v>
          </cell>
        </row>
        <row r="299">
          <cell r="AE299" t="str">
            <v>REUE09</v>
          </cell>
          <cell r="AF299">
            <v>0</v>
          </cell>
          <cell r="AG299">
            <v>1</v>
          </cell>
          <cell r="AH299">
            <v>1</v>
          </cell>
        </row>
        <row r="300">
          <cell r="AF300">
            <v>0</v>
          </cell>
          <cell r="AG300">
            <v>100</v>
          </cell>
          <cell r="AH300">
            <v>100</v>
          </cell>
        </row>
        <row r="301">
          <cell r="AF301">
            <v>0</v>
          </cell>
          <cell r="AG301">
            <v>0</v>
          </cell>
          <cell r="AH301">
            <v>0</v>
          </cell>
        </row>
        <row r="303">
          <cell r="AE303" t="str">
            <v>Total</v>
          </cell>
          <cell r="AF303">
            <v>6173</v>
          </cell>
          <cell r="AG303">
            <v>110689</v>
          </cell>
          <cell r="AH303">
            <v>116862</v>
          </cell>
        </row>
        <row r="304">
          <cell r="AF304">
            <v>5.28</v>
          </cell>
          <cell r="AG304">
            <v>94.72</v>
          </cell>
          <cell r="AH304">
            <v>100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>
        <row r="4">
          <cell r="AH4" t="str">
            <v>C</v>
          </cell>
        </row>
      </sheetData>
      <sheetData sheetId="70"/>
      <sheetData sheetId="71">
        <row r="5">
          <cell r="AE5" t="str">
            <v>C</v>
          </cell>
        </row>
      </sheetData>
      <sheetData sheetId="72"/>
      <sheetData sheetId="73">
        <row r="3">
          <cell r="AC3" t="str">
            <v>C</v>
          </cell>
        </row>
        <row r="5">
          <cell r="AL5" t="str">
            <v>C</v>
          </cell>
          <cell r="AM5" t="str">
            <v>E</v>
          </cell>
          <cell r="AN5" t="str">
            <v>N</v>
          </cell>
          <cell r="AO5" t="str">
            <v>P</v>
          </cell>
          <cell r="AP5" t="str">
            <v>S</v>
          </cell>
          <cell r="AQ5" t="str">
            <v>Total</v>
          </cell>
        </row>
        <row r="6">
          <cell r="AK6" t="str">
            <v>Durante la gestación</v>
          </cell>
          <cell r="AL6">
            <v>123</v>
          </cell>
          <cell r="AN6">
            <v>16</v>
          </cell>
          <cell r="AO6">
            <v>5</v>
          </cell>
          <cell r="AP6">
            <v>345</v>
          </cell>
          <cell r="AQ6">
            <v>489</v>
          </cell>
        </row>
        <row r="7">
          <cell r="AL7">
            <v>36.28</v>
          </cell>
          <cell r="AN7">
            <v>76.19</v>
          </cell>
          <cell r="AO7">
            <v>26.32</v>
          </cell>
          <cell r="AP7">
            <v>48.32</v>
          </cell>
          <cell r="AQ7">
            <v>44.74</v>
          </cell>
        </row>
        <row r="9">
          <cell r="AK9" t="str">
            <v xml:space="preserve">En el parto </v>
          </cell>
          <cell r="AL9">
            <v>3</v>
          </cell>
          <cell r="AN9">
            <v>3</v>
          </cell>
          <cell r="AO9">
            <v>0</v>
          </cell>
          <cell r="AP9">
            <v>23</v>
          </cell>
          <cell r="AQ9">
            <v>29</v>
          </cell>
        </row>
        <row r="10">
          <cell r="AL10">
            <v>0.88</v>
          </cell>
          <cell r="AN10">
            <v>14.29</v>
          </cell>
          <cell r="AO10">
            <v>0</v>
          </cell>
          <cell r="AP10">
            <v>3.22</v>
          </cell>
          <cell r="AQ10">
            <v>2.65</v>
          </cell>
        </row>
        <row r="12">
          <cell r="AK12" t="str">
            <v xml:space="preserve">Antes de la gestación </v>
          </cell>
          <cell r="AL12">
            <v>213</v>
          </cell>
          <cell r="AN12">
            <v>2</v>
          </cell>
          <cell r="AO12">
            <v>14</v>
          </cell>
          <cell r="AP12">
            <v>342</v>
          </cell>
          <cell r="AQ12">
            <v>571</v>
          </cell>
        </row>
        <row r="13">
          <cell r="AL13">
            <v>62.83</v>
          </cell>
          <cell r="AN13">
            <v>9.52</v>
          </cell>
          <cell r="AO13">
            <v>73.680000000000007</v>
          </cell>
          <cell r="AP13">
            <v>47.9</v>
          </cell>
          <cell r="AQ13">
            <v>52.24</v>
          </cell>
        </row>
        <row r="15">
          <cell r="AK15" t="str">
            <v>En el posparto</v>
          </cell>
          <cell r="AL15">
            <v>0</v>
          </cell>
          <cell r="AN15">
            <v>0</v>
          </cell>
          <cell r="AO15">
            <v>0</v>
          </cell>
          <cell r="AP15">
            <v>4</v>
          </cell>
          <cell r="AQ15">
            <v>4</v>
          </cell>
        </row>
        <row r="16">
          <cell r="AL16">
            <v>0</v>
          </cell>
          <cell r="AN16">
            <v>0</v>
          </cell>
          <cell r="AO16">
            <v>0</v>
          </cell>
          <cell r="AP16">
            <v>0.56000000000000005</v>
          </cell>
          <cell r="AQ16">
            <v>0.37</v>
          </cell>
        </row>
        <row r="18">
          <cell r="AK18" t="str">
            <v>Total</v>
          </cell>
          <cell r="AL18">
            <v>339</v>
          </cell>
          <cell r="AN18">
            <v>21</v>
          </cell>
          <cell r="AO18">
            <v>19</v>
          </cell>
          <cell r="AP18">
            <v>714</v>
          </cell>
          <cell r="AQ18">
            <v>1093</v>
          </cell>
        </row>
        <row r="19">
          <cell r="AL19">
            <v>100</v>
          </cell>
          <cell r="AN19">
            <v>100</v>
          </cell>
          <cell r="AO19">
            <v>100</v>
          </cell>
          <cell r="AP19">
            <v>100</v>
          </cell>
          <cell r="AQ19">
            <v>100</v>
          </cell>
        </row>
      </sheetData>
      <sheetData sheetId="74">
        <row r="5">
          <cell r="AF5" t="str">
            <v>C</v>
          </cell>
          <cell r="AG5" t="str">
            <v>E</v>
          </cell>
          <cell r="AH5" t="str">
            <v>N</v>
          </cell>
          <cell r="AI5" t="str">
            <v>P</v>
          </cell>
          <cell r="AJ5" t="str">
            <v>S</v>
          </cell>
          <cell r="AK5" t="str">
            <v>Total</v>
          </cell>
          <cell r="AP5" t="str">
            <v>C</v>
          </cell>
          <cell r="AQ5" t="str">
            <v>E</v>
          </cell>
          <cell r="AR5" t="str">
            <v>N</v>
          </cell>
          <cell r="AS5" t="str">
            <v>P</v>
          </cell>
          <cell r="AT5" t="str">
            <v>S</v>
          </cell>
          <cell r="AU5" t="str">
            <v>Total</v>
          </cell>
        </row>
        <row r="6">
          <cell r="AE6" t="str">
            <v>Antes de la gestación</v>
          </cell>
          <cell r="AF6">
            <v>203</v>
          </cell>
          <cell r="AH6">
            <v>0</v>
          </cell>
          <cell r="AI6">
            <v>13</v>
          </cell>
          <cell r="AJ6">
            <v>310</v>
          </cell>
          <cell r="AK6">
            <v>526</v>
          </cell>
          <cell r="AO6" t="str">
            <v xml:space="preserve">Durante el parto </v>
          </cell>
          <cell r="AP6">
            <v>206</v>
          </cell>
          <cell r="AR6">
            <v>14</v>
          </cell>
          <cell r="AS6">
            <v>11</v>
          </cell>
          <cell r="AT6">
            <v>443</v>
          </cell>
          <cell r="AU6">
            <v>674</v>
          </cell>
          <cell r="BA6" t="str">
            <v>C</v>
          </cell>
          <cell r="BB6" t="str">
            <v>E</v>
          </cell>
          <cell r="BC6" t="str">
            <v>N</v>
          </cell>
          <cell r="BD6" t="str">
            <v>P</v>
          </cell>
          <cell r="BE6" t="str">
            <v>S</v>
          </cell>
          <cell r="BF6" t="str">
            <v>Total</v>
          </cell>
        </row>
        <row r="7">
          <cell r="AF7">
            <v>59.88</v>
          </cell>
          <cell r="AH7">
            <v>0</v>
          </cell>
          <cell r="AI7">
            <v>68.42</v>
          </cell>
          <cell r="AJ7">
            <v>43.42</v>
          </cell>
          <cell r="AK7">
            <v>48.12</v>
          </cell>
          <cell r="AP7">
            <v>60.77</v>
          </cell>
          <cell r="AR7">
            <v>66.67</v>
          </cell>
          <cell r="AS7">
            <v>57.89</v>
          </cell>
          <cell r="AT7">
            <v>62.04</v>
          </cell>
          <cell r="AU7">
            <v>61.67</v>
          </cell>
          <cell r="AZ7" t="str">
            <v>Dentro de las 48 horas posparto</v>
          </cell>
          <cell r="BA7">
            <v>195</v>
          </cell>
          <cell r="BC7">
            <v>14</v>
          </cell>
          <cell r="BD7">
            <v>10</v>
          </cell>
          <cell r="BE7">
            <v>368</v>
          </cell>
          <cell r="BF7">
            <v>587</v>
          </cell>
          <cell r="BL7" t="str">
            <v>C</v>
          </cell>
          <cell r="BM7" t="str">
            <v>E</v>
          </cell>
          <cell r="BN7" t="str">
            <v>N</v>
          </cell>
          <cell r="BO7" t="str">
            <v>P</v>
          </cell>
          <cell r="BP7" t="str">
            <v>S</v>
          </cell>
          <cell r="BQ7" t="str">
            <v>Total</v>
          </cell>
        </row>
        <row r="8">
          <cell r="BA8">
            <v>57.52</v>
          </cell>
          <cell r="BC8">
            <v>66.67</v>
          </cell>
          <cell r="BD8">
            <v>52.63</v>
          </cell>
          <cell r="BE8">
            <v>51.54</v>
          </cell>
          <cell r="BF8">
            <v>53.71</v>
          </cell>
          <cell r="BK8" t="str">
            <v xml:space="preserve">Recién nacido vivo </v>
          </cell>
          <cell r="BL8">
            <v>216</v>
          </cell>
          <cell r="BN8">
            <v>17</v>
          </cell>
          <cell r="BO8">
            <v>12</v>
          </cell>
          <cell r="BP8">
            <v>481</v>
          </cell>
          <cell r="BQ8">
            <v>726</v>
          </cell>
        </row>
        <row r="9">
          <cell r="AE9" t="str">
            <v>Durante la gestación</v>
          </cell>
          <cell r="AF9">
            <v>122</v>
          </cell>
          <cell r="AH9">
            <v>15</v>
          </cell>
          <cell r="AI9">
            <v>5</v>
          </cell>
          <cell r="AJ9">
            <v>345</v>
          </cell>
          <cell r="AK9">
            <v>487</v>
          </cell>
          <cell r="AO9" t="str">
            <v>No recibió TAR en el parto</v>
          </cell>
          <cell r="AP9">
            <v>1</v>
          </cell>
          <cell r="AR9">
            <v>1</v>
          </cell>
          <cell r="AS9">
            <v>1</v>
          </cell>
          <cell r="AT9">
            <v>24</v>
          </cell>
          <cell r="AU9">
            <v>27</v>
          </cell>
          <cell r="BL9">
            <v>63.72</v>
          </cell>
          <cell r="BN9">
            <v>80.95</v>
          </cell>
          <cell r="BO9">
            <v>63.16</v>
          </cell>
          <cell r="BP9">
            <v>67.37</v>
          </cell>
          <cell r="BQ9">
            <v>66.42</v>
          </cell>
        </row>
        <row r="10">
          <cell r="AF10">
            <v>35.99</v>
          </cell>
          <cell r="AH10">
            <v>71.430000000000007</v>
          </cell>
          <cell r="AI10">
            <v>26.32</v>
          </cell>
          <cell r="AJ10">
            <v>48.32</v>
          </cell>
          <cell r="AK10">
            <v>44.56</v>
          </cell>
          <cell r="AP10">
            <v>0.28999999999999998</v>
          </cell>
          <cell r="AR10">
            <v>4.76</v>
          </cell>
          <cell r="AS10">
            <v>5.26</v>
          </cell>
          <cell r="AT10">
            <v>3.36</v>
          </cell>
          <cell r="AU10">
            <v>2.4700000000000002</v>
          </cell>
          <cell r="AZ10" t="str">
            <v>Posterior a las 48 horas posparto</v>
          </cell>
          <cell r="BA10">
            <v>5</v>
          </cell>
          <cell r="BC10">
            <v>0</v>
          </cell>
          <cell r="BD10">
            <v>0</v>
          </cell>
          <cell r="BE10">
            <v>9</v>
          </cell>
          <cell r="BF10">
            <v>14</v>
          </cell>
        </row>
        <row r="11">
          <cell r="BA11">
            <v>1.47</v>
          </cell>
          <cell r="BC11">
            <v>0</v>
          </cell>
          <cell r="BD11">
            <v>0</v>
          </cell>
          <cell r="BE11">
            <v>1.26</v>
          </cell>
          <cell r="BF11">
            <v>1.28</v>
          </cell>
          <cell r="BK11" t="str">
            <v>Mortinato</v>
          </cell>
          <cell r="BL11">
            <v>6</v>
          </cell>
          <cell r="BN11">
            <v>0</v>
          </cell>
          <cell r="BO11">
            <v>0</v>
          </cell>
          <cell r="BP11">
            <v>10</v>
          </cell>
          <cell r="BQ11">
            <v>16</v>
          </cell>
        </row>
        <row r="12">
          <cell r="AE12" t="str">
            <v xml:space="preserve">No ha iniciado TAR </v>
          </cell>
          <cell r="AF12">
            <v>5</v>
          </cell>
          <cell r="AH12">
            <v>2</v>
          </cell>
          <cell r="AI12">
            <v>0</v>
          </cell>
          <cell r="AJ12">
            <v>10</v>
          </cell>
          <cell r="AK12">
            <v>17</v>
          </cell>
          <cell r="AO12" t="str">
            <v>No recibió TAR gestación terminó en aborto</v>
          </cell>
          <cell r="AP12">
            <v>23</v>
          </cell>
          <cell r="AR12">
            <v>2</v>
          </cell>
          <cell r="AS12">
            <v>1</v>
          </cell>
          <cell r="AT12">
            <v>26</v>
          </cell>
          <cell r="AU12">
            <v>52</v>
          </cell>
          <cell r="BL12">
            <v>1.77</v>
          </cell>
          <cell r="BN12">
            <v>0</v>
          </cell>
          <cell r="BO12">
            <v>0</v>
          </cell>
          <cell r="BP12">
            <v>1.4</v>
          </cell>
          <cell r="BQ12">
            <v>1.46</v>
          </cell>
        </row>
        <row r="13">
          <cell r="AF13">
            <v>1.47</v>
          </cell>
          <cell r="AH13">
            <v>9.52</v>
          </cell>
          <cell r="AI13">
            <v>0</v>
          </cell>
          <cell r="AJ13">
            <v>1.4</v>
          </cell>
          <cell r="AK13">
            <v>1.56</v>
          </cell>
          <cell r="AP13">
            <v>6.78</v>
          </cell>
          <cell r="AR13">
            <v>9.52</v>
          </cell>
          <cell r="AS13">
            <v>5.26</v>
          </cell>
          <cell r="AT13">
            <v>3.64</v>
          </cell>
          <cell r="AU13">
            <v>4.76</v>
          </cell>
          <cell r="AZ13" t="str">
            <v>No se realizó</v>
          </cell>
          <cell r="BA13">
            <v>35</v>
          </cell>
          <cell r="BC13">
            <v>3</v>
          </cell>
          <cell r="BD13">
            <v>1</v>
          </cell>
          <cell r="BE13">
            <v>86</v>
          </cell>
          <cell r="BF13">
            <v>125</v>
          </cell>
        </row>
        <row r="14">
          <cell r="BA14">
            <v>10.32</v>
          </cell>
          <cell r="BC14">
            <v>14.29</v>
          </cell>
          <cell r="BD14">
            <v>5.26</v>
          </cell>
          <cell r="BE14">
            <v>12.04</v>
          </cell>
          <cell r="BF14">
            <v>11.44</v>
          </cell>
          <cell r="BK14" t="str">
            <v>Aborto</v>
          </cell>
          <cell r="BL14">
            <v>21</v>
          </cell>
          <cell r="BN14">
            <v>1</v>
          </cell>
          <cell r="BO14">
            <v>1</v>
          </cell>
          <cell r="BP14">
            <v>26</v>
          </cell>
          <cell r="BQ14">
            <v>49</v>
          </cell>
        </row>
        <row r="15">
          <cell r="AE15" t="str">
            <v>No recibió TAR en gestación reportada</v>
          </cell>
          <cell r="AF15">
            <v>8</v>
          </cell>
          <cell r="AH15">
            <v>4</v>
          </cell>
          <cell r="AI15">
            <v>1</v>
          </cell>
          <cell r="AJ15">
            <v>49</v>
          </cell>
          <cell r="AK15">
            <v>62</v>
          </cell>
          <cell r="AO15" t="str">
            <v>Aún no ha finalizado gestación</v>
          </cell>
          <cell r="AP15">
            <v>92</v>
          </cell>
          <cell r="AR15">
            <v>3</v>
          </cell>
          <cell r="AS15">
            <v>6</v>
          </cell>
          <cell r="AT15">
            <v>180</v>
          </cell>
          <cell r="AU15">
            <v>281</v>
          </cell>
          <cell r="BL15">
            <v>6.19</v>
          </cell>
          <cell r="BN15">
            <v>4.76</v>
          </cell>
          <cell r="BO15">
            <v>5.26</v>
          </cell>
          <cell r="BP15">
            <v>3.64</v>
          </cell>
          <cell r="BQ15">
            <v>4.4800000000000004</v>
          </cell>
        </row>
        <row r="16">
          <cell r="AF16">
            <v>2.36</v>
          </cell>
          <cell r="AH16">
            <v>19.05</v>
          </cell>
          <cell r="AI16">
            <v>5.26</v>
          </cell>
          <cell r="AJ16">
            <v>6.86</v>
          </cell>
          <cell r="AK16">
            <v>5.67</v>
          </cell>
          <cell r="AP16">
            <v>27.14</v>
          </cell>
          <cell r="AR16">
            <v>14.29</v>
          </cell>
          <cell r="AS16">
            <v>31.58</v>
          </cell>
          <cell r="AT16">
            <v>25.21</v>
          </cell>
          <cell r="AU16">
            <v>25.71</v>
          </cell>
          <cell r="AZ16" t="str">
            <v>No ha culminado la gestación</v>
          </cell>
          <cell r="BA16">
            <v>93</v>
          </cell>
          <cell r="BC16">
            <v>2</v>
          </cell>
          <cell r="BD16">
            <v>6</v>
          </cell>
          <cell r="BE16">
            <v>186</v>
          </cell>
          <cell r="BF16">
            <v>287</v>
          </cell>
        </row>
        <row r="17">
          <cell r="BA17">
            <v>27.43</v>
          </cell>
          <cell r="BC17">
            <v>9.52</v>
          </cell>
          <cell r="BD17">
            <v>31.58</v>
          </cell>
          <cell r="BE17">
            <v>26.05</v>
          </cell>
          <cell r="BF17">
            <v>26.26</v>
          </cell>
          <cell r="BK17" t="str">
            <v>No ha culminado la gestación</v>
          </cell>
          <cell r="BL17">
            <v>94</v>
          </cell>
          <cell r="BN17">
            <v>3</v>
          </cell>
          <cell r="BO17">
            <v>6</v>
          </cell>
          <cell r="BP17">
            <v>185</v>
          </cell>
          <cell r="BQ17">
            <v>288</v>
          </cell>
        </row>
        <row r="18">
          <cell r="AE18" t="str">
            <v>Sin dato</v>
          </cell>
          <cell r="AF18">
            <v>1</v>
          </cell>
          <cell r="AH18">
            <v>0</v>
          </cell>
          <cell r="AI18">
            <v>0</v>
          </cell>
          <cell r="AJ18">
            <v>0</v>
          </cell>
          <cell r="AK18">
            <v>1</v>
          </cell>
          <cell r="AO18" t="str">
            <v>Desconocido/Sin dato</v>
          </cell>
          <cell r="AP18">
            <v>17</v>
          </cell>
          <cell r="AR18">
            <v>1</v>
          </cell>
          <cell r="AS18">
            <v>0</v>
          </cell>
          <cell r="AT18">
            <v>41</v>
          </cell>
          <cell r="AU18">
            <v>59</v>
          </cell>
          <cell r="BL18">
            <v>27.73</v>
          </cell>
          <cell r="BN18">
            <v>14.29</v>
          </cell>
          <cell r="BO18">
            <v>31.58</v>
          </cell>
          <cell r="BP18">
            <v>25.91</v>
          </cell>
          <cell r="BQ18">
            <v>26.35</v>
          </cell>
        </row>
        <row r="19">
          <cell r="AF19">
            <v>0.28999999999999998</v>
          </cell>
          <cell r="AH19">
            <v>0</v>
          </cell>
          <cell r="AI19">
            <v>0</v>
          </cell>
          <cell r="AJ19">
            <v>0</v>
          </cell>
          <cell r="AK19">
            <v>0.09</v>
          </cell>
          <cell r="AP19">
            <v>4.13</v>
          </cell>
          <cell r="AR19">
            <v>4.76</v>
          </cell>
          <cell r="AS19">
            <v>0</v>
          </cell>
          <cell r="AT19">
            <v>1.4</v>
          </cell>
          <cell r="AU19">
            <v>2.29</v>
          </cell>
          <cell r="AZ19" t="str">
            <v>Desconocido/Sin dato</v>
          </cell>
          <cell r="BA19">
            <v>11</v>
          </cell>
          <cell r="BC19">
            <v>2</v>
          </cell>
          <cell r="BD19">
            <v>2</v>
          </cell>
          <cell r="BE19">
            <v>65</v>
          </cell>
          <cell r="BF19">
            <v>80</v>
          </cell>
        </row>
        <row r="20">
          <cell r="BA20">
            <v>1.47</v>
          </cell>
          <cell r="BC20">
            <v>4.76</v>
          </cell>
          <cell r="BD20">
            <v>0</v>
          </cell>
          <cell r="BE20">
            <v>2.52</v>
          </cell>
          <cell r="BF20">
            <v>2.2000000000000002</v>
          </cell>
          <cell r="BK20" t="str">
            <v>Sin dato</v>
          </cell>
          <cell r="BL20">
            <v>2</v>
          </cell>
          <cell r="BN20">
            <v>0</v>
          </cell>
          <cell r="BO20">
            <v>0</v>
          </cell>
          <cell r="BP20">
            <v>12</v>
          </cell>
          <cell r="BQ20">
            <v>14</v>
          </cell>
        </row>
        <row r="21">
          <cell r="AE21" t="str">
            <v>Total</v>
          </cell>
          <cell r="AF21">
            <v>339</v>
          </cell>
          <cell r="AH21">
            <v>21</v>
          </cell>
          <cell r="AI21">
            <v>19</v>
          </cell>
          <cell r="AJ21">
            <v>714</v>
          </cell>
          <cell r="AK21">
            <v>1093</v>
          </cell>
          <cell r="AO21" t="str">
            <v>.</v>
          </cell>
          <cell r="AR21">
            <v>0</v>
          </cell>
          <cell r="AS21">
            <v>0</v>
          </cell>
          <cell r="BL21">
            <v>0.59</v>
          </cell>
          <cell r="BN21">
            <v>0</v>
          </cell>
          <cell r="BO21">
            <v>0</v>
          </cell>
          <cell r="BP21">
            <v>1.68</v>
          </cell>
          <cell r="BQ21">
            <v>1.28</v>
          </cell>
        </row>
        <row r="22">
          <cell r="AF22">
            <v>100</v>
          </cell>
          <cell r="AH22">
            <v>100</v>
          </cell>
          <cell r="AI22">
            <v>100</v>
          </cell>
          <cell r="AJ22">
            <v>100</v>
          </cell>
          <cell r="AK22">
            <v>100</v>
          </cell>
          <cell r="AP22">
            <v>0.88</v>
          </cell>
          <cell r="AR22">
            <v>0</v>
          </cell>
          <cell r="AS22">
            <v>0</v>
          </cell>
          <cell r="AT22">
            <v>4.34</v>
          </cell>
          <cell r="AU22">
            <v>3.11</v>
          </cell>
          <cell r="AZ22" t="str">
            <v>.</v>
          </cell>
        </row>
        <row r="23">
          <cell r="BA23">
            <v>1.77</v>
          </cell>
          <cell r="BC23">
            <v>4.76</v>
          </cell>
          <cell r="BD23">
            <v>10.53</v>
          </cell>
          <cell r="BE23">
            <v>6.58</v>
          </cell>
          <cell r="BF23">
            <v>5.12</v>
          </cell>
          <cell r="BK23" t="str">
            <v>Total</v>
          </cell>
          <cell r="BL23">
            <v>339</v>
          </cell>
          <cell r="BN23">
            <v>21</v>
          </cell>
          <cell r="BO23">
            <v>19</v>
          </cell>
          <cell r="BP23">
            <v>714</v>
          </cell>
          <cell r="BQ23">
            <v>1093</v>
          </cell>
        </row>
        <row r="24">
          <cell r="AO24" t="str">
            <v>Total</v>
          </cell>
          <cell r="AP24">
            <v>339</v>
          </cell>
          <cell r="AR24">
            <v>21</v>
          </cell>
          <cell r="AS24">
            <v>19</v>
          </cell>
          <cell r="AT24">
            <v>714</v>
          </cell>
          <cell r="AU24">
            <v>1093</v>
          </cell>
          <cell r="BL24">
            <v>100</v>
          </cell>
          <cell r="BN24">
            <v>100</v>
          </cell>
          <cell r="BO24">
            <v>100</v>
          </cell>
          <cell r="BP24">
            <v>100</v>
          </cell>
          <cell r="BQ24">
            <v>100</v>
          </cell>
        </row>
        <row r="25">
          <cell r="AP25">
            <v>100</v>
          </cell>
          <cell r="AR25">
            <v>100</v>
          </cell>
          <cell r="AS25">
            <v>100</v>
          </cell>
          <cell r="AT25">
            <v>100</v>
          </cell>
          <cell r="AU25">
            <v>100</v>
          </cell>
          <cell r="AZ25" t="str">
            <v>Total</v>
          </cell>
          <cell r="BA25">
            <v>339</v>
          </cell>
          <cell r="BC25">
            <v>21</v>
          </cell>
          <cell r="BD25">
            <v>19</v>
          </cell>
          <cell r="BE25">
            <v>714</v>
          </cell>
          <cell r="BF25">
            <v>1093</v>
          </cell>
        </row>
        <row r="26">
          <cell r="BA26">
            <v>100</v>
          </cell>
          <cell r="BC26">
            <v>100</v>
          </cell>
          <cell r="BD26">
            <v>100</v>
          </cell>
          <cell r="BE26">
            <v>100</v>
          </cell>
          <cell r="BF26">
            <v>100</v>
          </cell>
        </row>
      </sheetData>
      <sheetData sheetId="75"/>
      <sheetData sheetId="76"/>
      <sheetData sheetId="77"/>
      <sheetData sheetId="78">
        <row r="9">
          <cell r="K9" t="str">
            <v>Antioquia</v>
          </cell>
        </row>
      </sheetData>
      <sheetData sheetId="79"/>
      <sheetData sheetId="80">
        <row r="2">
          <cell r="AE2" t="str">
            <v>C</v>
          </cell>
        </row>
      </sheetData>
      <sheetData sheetId="81">
        <row r="5">
          <cell r="AF5" t="str">
            <v>C</v>
          </cell>
          <cell r="AG5" t="str">
            <v>E</v>
          </cell>
          <cell r="AH5" t="str">
            <v>N</v>
          </cell>
          <cell r="AI5" t="str">
            <v>P</v>
          </cell>
          <cell r="AJ5" t="str">
            <v>S</v>
          </cell>
          <cell r="AK5" t="str">
            <v>Total</v>
          </cell>
        </row>
        <row r="7">
          <cell r="AE7" t="str">
            <v>Antes del mes de vida</v>
          </cell>
          <cell r="AF7">
            <v>31</v>
          </cell>
          <cell r="AH7">
            <v>0</v>
          </cell>
          <cell r="AI7">
            <v>2</v>
          </cell>
          <cell r="AJ7">
            <v>78</v>
          </cell>
          <cell r="AK7">
            <v>111</v>
          </cell>
        </row>
        <row r="8">
          <cell r="AF8">
            <v>9.25</v>
          </cell>
          <cell r="AH8">
            <v>0</v>
          </cell>
          <cell r="AI8">
            <v>66.67</v>
          </cell>
          <cell r="AJ8">
            <v>9.86</v>
          </cell>
          <cell r="AK8">
            <v>9.82</v>
          </cell>
        </row>
        <row r="10">
          <cell r="AE10" t="str">
            <v>Entre el mes de vida y los 2 meses</v>
          </cell>
          <cell r="AF10">
            <v>243</v>
          </cell>
          <cell r="AH10">
            <v>0</v>
          </cell>
          <cell r="AI10">
            <v>1</v>
          </cell>
          <cell r="AJ10">
            <v>536</v>
          </cell>
          <cell r="AK10">
            <v>780</v>
          </cell>
        </row>
        <row r="11">
          <cell r="AF11">
            <v>72.540000000000006</v>
          </cell>
          <cell r="AH11">
            <v>0</v>
          </cell>
          <cell r="AI11">
            <v>33.33</v>
          </cell>
          <cell r="AJ11">
            <v>67.760000000000005</v>
          </cell>
          <cell r="AK11">
            <v>69.03</v>
          </cell>
        </row>
        <row r="13">
          <cell r="AE13" t="str">
            <v>Más de 2 meses hasta 12 meses</v>
          </cell>
          <cell r="AF13">
            <v>35</v>
          </cell>
          <cell r="AH13">
            <v>1</v>
          </cell>
          <cell r="AI13">
            <v>0</v>
          </cell>
          <cell r="AJ13">
            <v>118</v>
          </cell>
          <cell r="AK13">
            <v>154</v>
          </cell>
        </row>
        <row r="14">
          <cell r="AF14">
            <v>10.45</v>
          </cell>
          <cell r="AH14">
            <v>100</v>
          </cell>
          <cell r="AI14">
            <v>0</v>
          </cell>
          <cell r="AJ14">
            <v>14.92</v>
          </cell>
          <cell r="AK14">
            <v>13.63</v>
          </cell>
        </row>
        <row r="16">
          <cell r="AE16" t="str">
            <v>Mayores de 12 meses</v>
          </cell>
          <cell r="AF16">
            <v>26</v>
          </cell>
          <cell r="AH16">
            <v>0</v>
          </cell>
          <cell r="AI16">
            <v>0</v>
          </cell>
          <cell r="AJ16">
            <v>59</v>
          </cell>
          <cell r="AK16">
            <v>85</v>
          </cell>
        </row>
        <row r="17">
          <cell r="AF17">
            <v>7.76</v>
          </cell>
          <cell r="AH17">
            <v>0</v>
          </cell>
          <cell r="AI17">
            <v>0</v>
          </cell>
          <cell r="AJ17">
            <v>7.46</v>
          </cell>
          <cell r="AK17">
            <v>7.52</v>
          </cell>
        </row>
        <row r="19">
          <cell r="AE19" t="str">
            <v>Total</v>
          </cell>
          <cell r="AF19">
            <v>335</v>
          </cell>
          <cell r="AH19">
            <v>1</v>
          </cell>
          <cell r="AI19">
            <v>3</v>
          </cell>
          <cell r="AJ19">
            <v>791</v>
          </cell>
          <cell r="AK19">
            <v>1130</v>
          </cell>
        </row>
        <row r="20">
          <cell r="AF20">
            <v>100</v>
          </cell>
          <cell r="AH20">
            <v>100</v>
          </cell>
          <cell r="AI20">
            <v>100</v>
          </cell>
          <cell r="AJ20">
            <v>100</v>
          </cell>
          <cell r="AK20">
            <v>100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9" tint="-0.249977111117893"/>
  </sheetPr>
  <dimension ref="A3:N14"/>
  <sheetViews>
    <sheetView topLeftCell="B1" zoomScaleNormal="100" workbookViewId="0">
      <selection activeCell="E15" sqref="E15"/>
    </sheetView>
  </sheetViews>
  <sheetFormatPr baseColWidth="10" defaultRowHeight="13.5"/>
  <cols>
    <col min="1" max="1" width="25.6640625" bestFit="1" customWidth="1"/>
    <col min="9" max="9" width="12.1640625" bestFit="1" customWidth="1"/>
    <col min="11" max="11" width="19.83203125" bestFit="1" customWidth="1"/>
    <col min="14" max="14" width="13.33203125" customWidth="1"/>
    <col min="22" max="22" width="19" customWidth="1"/>
    <col min="28" max="28" width="13.33203125" customWidth="1"/>
    <col min="29" max="29" width="13.5" customWidth="1"/>
  </cols>
  <sheetData>
    <row r="3" spans="1:14" ht="14">
      <c r="K3" s="210" t="s">
        <v>48</v>
      </c>
    </row>
    <row r="5" spans="1:14" ht="17.5" thickBot="1">
      <c r="A5" s="5" t="s">
        <v>29</v>
      </c>
    </row>
    <row r="6" spans="1:14" ht="42.5" thickTop="1">
      <c r="K6" s="204" t="s">
        <v>17</v>
      </c>
      <c r="L6" s="204">
        <v>2019</v>
      </c>
      <c r="M6" s="204">
        <v>2020</v>
      </c>
      <c r="N6" s="205" t="s">
        <v>47</v>
      </c>
    </row>
    <row r="7" spans="1:14" ht="14">
      <c r="A7" s="1" t="s">
        <v>17</v>
      </c>
      <c r="B7" s="1">
        <v>2017</v>
      </c>
      <c r="C7" s="1">
        <v>2018</v>
      </c>
      <c r="D7" s="1">
        <v>2019</v>
      </c>
      <c r="E7" s="1">
        <v>2020</v>
      </c>
      <c r="F7" s="1">
        <v>2021</v>
      </c>
      <c r="G7" s="1" t="s">
        <v>45</v>
      </c>
      <c r="H7" s="1" t="s">
        <v>46</v>
      </c>
      <c r="I7" s="1" t="s">
        <v>2</v>
      </c>
      <c r="K7" s="199" t="s">
        <v>18</v>
      </c>
      <c r="L7" s="208">
        <v>10584</v>
      </c>
      <c r="M7" s="208">
        <v>9686</v>
      </c>
      <c r="N7" s="200">
        <v>-8.4845049130763428</v>
      </c>
    </row>
    <row r="8" spans="1:14">
      <c r="A8" t="s">
        <v>18</v>
      </c>
      <c r="B8" s="2">
        <v>8563</v>
      </c>
      <c r="C8" s="2">
        <v>9448</v>
      </c>
      <c r="D8" s="2">
        <v>7511</v>
      </c>
      <c r="E8" s="2">
        <v>10584</v>
      </c>
      <c r="F8" s="2">
        <v>9686</v>
      </c>
      <c r="G8" s="4">
        <f>(E8-D8)/D8*100</f>
        <v>40.91332712022367</v>
      </c>
      <c r="H8" s="4">
        <f>(F8-E8)/E8*100</f>
        <v>-8.4845049130763428</v>
      </c>
      <c r="I8" s="2">
        <f t="shared" ref="I8:I14" si="0">+F8-E8</f>
        <v>-898</v>
      </c>
      <c r="K8" s="199" t="s">
        <v>19</v>
      </c>
      <c r="L8" s="208">
        <v>5102</v>
      </c>
      <c r="M8" s="208">
        <v>4815</v>
      </c>
      <c r="N8" s="200">
        <v>-5.6252450019600158</v>
      </c>
    </row>
    <row r="9" spans="1:14">
      <c r="A9" t="s">
        <v>19</v>
      </c>
      <c r="B9" s="2">
        <v>3306</v>
      </c>
      <c r="C9" s="2">
        <v>3858</v>
      </c>
      <c r="D9" s="2">
        <v>3622</v>
      </c>
      <c r="E9" s="2">
        <v>5102</v>
      </c>
      <c r="F9" s="2">
        <v>4815</v>
      </c>
      <c r="G9" s="4">
        <f t="shared" ref="G9:H14" si="1">(E9-D9)/D9*100</f>
        <v>40.861402540033133</v>
      </c>
      <c r="H9" s="4">
        <f t="shared" si="1"/>
        <v>-5.6252450019600158</v>
      </c>
      <c r="I9" s="2">
        <f t="shared" si="0"/>
        <v>-287</v>
      </c>
      <c r="K9" s="199" t="s">
        <v>20</v>
      </c>
      <c r="L9" s="208">
        <v>13461</v>
      </c>
      <c r="M9" s="208">
        <v>12598</v>
      </c>
      <c r="N9" s="200">
        <v>-6.4111135874006395</v>
      </c>
    </row>
    <row r="10" spans="1:14">
      <c r="A10" t="s">
        <v>20</v>
      </c>
      <c r="B10" s="2">
        <v>10513</v>
      </c>
      <c r="C10" s="2">
        <v>12140</v>
      </c>
      <c r="D10" s="2">
        <v>9190</v>
      </c>
      <c r="E10" s="2">
        <v>13461</v>
      </c>
      <c r="F10" s="2">
        <v>12598</v>
      </c>
      <c r="G10" s="4">
        <f t="shared" si="1"/>
        <v>46.474428726877044</v>
      </c>
      <c r="H10" s="4">
        <f t="shared" si="1"/>
        <v>-6.4111135874006395</v>
      </c>
      <c r="I10" s="2">
        <f t="shared" si="0"/>
        <v>-863</v>
      </c>
      <c r="K10" s="199" t="s">
        <v>21</v>
      </c>
      <c r="L10" s="208">
        <v>6280</v>
      </c>
      <c r="M10" s="208">
        <v>5501</v>
      </c>
      <c r="N10" s="200">
        <v>-12.404458598726114</v>
      </c>
    </row>
    <row r="11" spans="1:14">
      <c r="A11" t="s">
        <v>21</v>
      </c>
      <c r="B11" s="2">
        <v>4328</v>
      </c>
      <c r="C11" s="2">
        <v>5695</v>
      </c>
      <c r="D11" s="2">
        <v>3639</v>
      </c>
      <c r="E11" s="2">
        <v>6280</v>
      </c>
      <c r="F11" s="2">
        <v>5501</v>
      </c>
      <c r="G11" s="4">
        <f t="shared" si="1"/>
        <v>72.57488320967299</v>
      </c>
      <c r="H11" s="4">
        <f t="shared" si="1"/>
        <v>-12.404458598726114</v>
      </c>
      <c r="I11" s="2">
        <f t="shared" si="0"/>
        <v>-779</v>
      </c>
      <c r="K11" s="199" t="s">
        <v>22</v>
      </c>
      <c r="L11" s="208">
        <v>6939</v>
      </c>
      <c r="M11" s="208">
        <v>6518</v>
      </c>
      <c r="N11" s="200">
        <v>-6.0671566508142387</v>
      </c>
    </row>
    <row r="12" spans="1:14">
      <c r="A12" t="s">
        <v>22</v>
      </c>
      <c r="B12" s="2">
        <v>5794</v>
      </c>
      <c r="C12" s="2">
        <v>6165</v>
      </c>
      <c r="D12" s="2">
        <v>4844</v>
      </c>
      <c r="E12" s="2">
        <v>6939</v>
      </c>
      <c r="F12" s="2">
        <v>6518</v>
      </c>
      <c r="G12" s="4">
        <f t="shared" si="1"/>
        <v>43.249380677126339</v>
      </c>
      <c r="H12" s="4">
        <f t="shared" si="1"/>
        <v>-6.0671566508142387</v>
      </c>
      <c r="I12" s="2">
        <f t="shared" si="0"/>
        <v>-421</v>
      </c>
      <c r="K12" s="202" t="s">
        <v>23</v>
      </c>
      <c r="L12" s="209">
        <v>527</v>
      </c>
      <c r="M12" s="209">
        <v>427</v>
      </c>
      <c r="N12" s="203">
        <v>-18.975332068311197</v>
      </c>
    </row>
    <row r="13" spans="1:14" ht="14">
      <c r="A13" t="s">
        <v>23</v>
      </c>
      <c r="B13" s="2">
        <v>314</v>
      </c>
      <c r="C13" s="2">
        <v>324</v>
      </c>
      <c r="D13" s="2">
        <v>345</v>
      </c>
      <c r="E13" s="2">
        <v>527</v>
      </c>
      <c r="F13" s="2">
        <v>427</v>
      </c>
      <c r="G13" s="4">
        <f t="shared" si="1"/>
        <v>52.753623188405797</v>
      </c>
      <c r="H13" s="4">
        <f t="shared" si="1"/>
        <v>-18.975332068311197</v>
      </c>
      <c r="I13" s="2">
        <f t="shared" si="0"/>
        <v>-100</v>
      </c>
      <c r="K13" s="201" t="s">
        <v>16</v>
      </c>
      <c r="L13" s="209">
        <v>42893</v>
      </c>
      <c r="M13" s="209">
        <v>39545</v>
      </c>
      <c r="N13" s="203">
        <v>-7.8054694239153246</v>
      </c>
    </row>
    <row r="14" spans="1:14" ht="14">
      <c r="A14" s="1" t="s">
        <v>16</v>
      </c>
      <c r="B14" s="2">
        <f>+SUM(B8:B13)</f>
        <v>32818</v>
      </c>
      <c r="C14" s="2">
        <f t="shared" ref="C14:F14" si="2">+SUM(C8:C13)</f>
        <v>37630</v>
      </c>
      <c r="D14" s="2">
        <f t="shared" si="2"/>
        <v>29151</v>
      </c>
      <c r="E14" s="2">
        <f t="shared" si="2"/>
        <v>42893</v>
      </c>
      <c r="F14" s="2">
        <f t="shared" si="2"/>
        <v>39545</v>
      </c>
      <c r="G14" s="4">
        <f t="shared" si="1"/>
        <v>47.140749888511543</v>
      </c>
      <c r="H14" s="4">
        <f t="shared" si="1"/>
        <v>-7.8054694239153246</v>
      </c>
      <c r="I14" s="2">
        <f t="shared" si="0"/>
        <v>-3348</v>
      </c>
    </row>
  </sheetData>
  <pageMargins left="0.7" right="0.7" top="0.75" bottom="0.75" header="0.3" footer="0.3"/>
  <pageSetup orientation="portrait" r:id="rId1"/>
  <ignoredErrors>
    <ignoredError sqref="B14:F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CCEE-AF66-4BE8-802F-4DA5D13AFBD6}">
  <sheetPr>
    <tabColor theme="9" tint="-0.249977111117893"/>
  </sheetPr>
  <dimension ref="A1:F9"/>
  <sheetViews>
    <sheetView topLeftCell="A2" workbookViewId="0">
      <selection activeCell="B1" sqref="B1:U1"/>
    </sheetView>
  </sheetViews>
  <sheetFormatPr baseColWidth="10" defaultRowHeight="13.5"/>
  <cols>
    <col min="1" max="1" width="24.4140625" customWidth="1"/>
    <col min="2" max="3" width="9.08203125" bestFit="1" customWidth="1"/>
    <col min="4" max="4" width="13.1640625" customWidth="1"/>
    <col min="5" max="5" width="13.08203125" bestFit="1" customWidth="1"/>
    <col min="6" max="6" width="11.9140625" bestFit="1" customWidth="1"/>
  </cols>
  <sheetData>
    <row r="1" spans="1:6" ht="14.5">
      <c r="A1" s="254" t="s">
        <v>102</v>
      </c>
    </row>
    <row r="3" spans="1:6" ht="36" customHeight="1">
      <c r="A3" s="259" t="s">
        <v>97</v>
      </c>
      <c r="B3" s="259" t="s">
        <v>103</v>
      </c>
      <c r="C3" s="259" t="s">
        <v>104</v>
      </c>
      <c r="D3" s="259" t="s">
        <v>105</v>
      </c>
      <c r="E3" s="259" t="s">
        <v>98</v>
      </c>
      <c r="F3" s="259" t="s">
        <v>99</v>
      </c>
    </row>
    <row r="4" spans="1:6" ht="14.5">
      <c r="A4" s="255" t="s">
        <v>38</v>
      </c>
      <c r="B4" s="256">
        <v>65.680000305175696</v>
      </c>
      <c r="C4" s="256">
        <v>52.75</v>
      </c>
      <c r="D4" s="256">
        <v>-19.690000000000001</v>
      </c>
      <c r="E4" s="256">
        <v>-30.2</v>
      </c>
      <c r="F4" s="256">
        <v>1.78</v>
      </c>
    </row>
    <row r="5" spans="1:6" ht="14.5">
      <c r="A5" s="255" t="s">
        <v>41</v>
      </c>
      <c r="B5" s="256">
        <v>44.52</v>
      </c>
      <c r="C5" s="256">
        <v>35.72</v>
      </c>
      <c r="D5" s="256">
        <v>-19.760000000000002</v>
      </c>
      <c r="E5" s="256">
        <v>-23.96</v>
      </c>
      <c r="F5" s="256">
        <v>9.83</v>
      </c>
    </row>
    <row r="6" spans="1:6" ht="14.5">
      <c r="A6" s="255" t="s">
        <v>39</v>
      </c>
      <c r="B6" s="256">
        <v>82.05</v>
      </c>
      <c r="C6" s="256">
        <v>67.61</v>
      </c>
      <c r="D6" s="256">
        <v>-17.61</v>
      </c>
      <c r="E6" s="256">
        <v>-24.26</v>
      </c>
      <c r="F6" s="256">
        <v>-5.43</v>
      </c>
    </row>
    <row r="7" spans="1:6" ht="14.5">
      <c r="A7" s="255" t="s">
        <v>106</v>
      </c>
      <c r="B7" s="256">
        <v>71.680000000000007</v>
      </c>
      <c r="C7" s="256">
        <v>63.13</v>
      </c>
      <c r="D7" s="256">
        <v>-11.91</v>
      </c>
      <c r="E7" s="256">
        <v>-31.82</v>
      </c>
      <c r="F7" s="256">
        <v>14.63</v>
      </c>
    </row>
    <row r="8" spans="1:6" ht="14.5">
      <c r="A8" s="255" t="s">
        <v>100</v>
      </c>
      <c r="B8" s="256">
        <v>71.010000000000005</v>
      </c>
      <c r="C8" s="256">
        <v>41.15</v>
      </c>
      <c r="D8" s="256">
        <v>-42.05</v>
      </c>
      <c r="E8" s="256">
        <v>-52.77</v>
      </c>
      <c r="F8" s="256">
        <v>9.18</v>
      </c>
    </row>
    <row r="9" spans="1:6" ht="14.5">
      <c r="A9" s="257" t="s">
        <v>101</v>
      </c>
      <c r="B9" s="258">
        <v>13.9</v>
      </c>
      <c r="C9" s="258">
        <v>9.86</v>
      </c>
      <c r="D9" s="258">
        <v>-29.04</v>
      </c>
      <c r="E9" s="258">
        <v>32.89</v>
      </c>
      <c r="F9" s="258">
        <v>-13.63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A301-B4D9-407B-A7A0-528DEB7B5035}">
  <sheetPr>
    <tabColor theme="9" tint="-0.249977111117893"/>
  </sheetPr>
  <dimension ref="A1:F9"/>
  <sheetViews>
    <sheetView workbookViewId="0">
      <selection activeCell="B1" sqref="B1:U1"/>
    </sheetView>
  </sheetViews>
  <sheetFormatPr baseColWidth="10" defaultRowHeight="13.5"/>
  <cols>
    <col min="1" max="1" width="10.25" customWidth="1"/>
  </cols>
  <sheetData>
    <row r="1" spans="1:6" ht="14.5">
      <c r="A1" s="254" t="s">
        <v>119</v>
      </c>
    </row>
    <row r="2" spans="1:6">
      <c r="A2" s="262"/>
      <c r="B2" s="262"/>
      <c r="C2" s="262"/>
      <c r="D2" s="262"/>
      <c r="E2" s="262"/>
      <c r="F2" s="262"/>
    </row>
    <row r="3" spans="1:6" ht="43.5">
      <c r="A3" s="263" t="s">
        <v>107</v>
      </c>
      <c r="B3" s="259" t="s">
        <v>108</v>
      </c>
      <c r="C3" s="259" t="s">
        <v>109</v>
      </c>
      <c r="D3" s="259" t="s">
        <v>110</v>
      </c>
      <c r="E3" s="259" t="s">
        <v>111</v>
      </c>
      <c r="F3" s="259" t="s">
        <v>112</v>
      </c>
    </row>
    <row r="4" spans="1:6" ht="14.5">
      <c r="A4" s="260" t="s">
        <v>113</v>
      </c>
      <c r="B4" s="255">
        <v>72.11</v>
      </c>
      <c r="C4" s="255">
        <v>67.62</v>
      </c>
      <c r="D4" s="255">
        <v>-6.23</v>
      </c>
      <c r="E4" s="255">
        <v>-11.09</v>
      </c>
      <c r="F4" s="255">
        <v>7.67</v>
      </c>
    </row>
    <row r="5" spans="1:6" ht="29">
      <c r="A5" s="260" t="s">
        <v>114</v>
      </c>
      <c r="B5" s="255">
        <v>61.11</v>
      </c>
      <c r="C5" s="255">
        <v>57.56</v>
      </c>
      <c r="D5" s="255">
        <v>-5.79</v>
      </c>
      <c r="E5" s="255">
        <v>-10.61</v>
      </c>
      <c r="F5" s="255">
        <v>2.2799999999999998</v>
      </c>
    </row>
    <row r="6" spans="1:6" ht="14.5">
      <c r="A6" s="260" t="s">
        <v>115</v>
      </c>
      <c r="B6" s="255">
        <v>85.51</v>
      </c>
      <c r="C6" s="255">
        <v>85.73</v>
      </c>
      <c r="D6" s="255">
        <v>0.26</v>
      </c>
      <c r="E6" s="256">
        <v>-6</v>
      </c>
      <c r="F6" s="255">
        <v>-3.91</v>
      </c>
    </row>
    <row r="7" spans="1:6" ht="14.5">
      <c r="A7" s="260" t="s">
        <v>116</v>
      </c>
      <c r="B7" s="255">
        <v>79.62</v>
      </c>
      <c r="C7" s="255">
        <v>76.400000000000006</v>
      </c>
      <c r="D7" s="255">
        <v>-4.0599999999999996</v>
      </c>
      <c r="E7" s="255">
        <v>-12.33</v>
      </c>
      <c r="F7" s="255">
        <v>1.44</v>
      </c>
    </row>
    <row r="8" spans="1:6" ht="29">
      <c r="A8" s="260" t="s">
        <v>117</v>
      </c>
      <c r="B8" s="255">
        <v>41.77</v>
      </c>
      <c r="C8" s="255">
        <v>41.13</v>
      </c>
      <c r="D8" s="255">
        <v>-1.53</v>
      </c>
      <c r="E8" s="255">
        <v>-6.47</v>
      </c>
      <c r="F8" s="256">
        <v>7.3</v>
      </c>
    </row>
    <row r="9" spans="1:6" ht="43.5">
      <c r="A9" s="261" t="s">
        <v>118</v>
      </c>
      <c r="B9" s="257">
        <v>10.86</v>
      </c>
      <c r="C9" s="257">
        <v>12.23</v>
      </c>
      <c r="D9" s="257">
        <v>12.6</v>
      </c>
      <c r="E9" s="257">
        <v>26.72</v>
      </c>
      <c r="F9" s="257">
        <v>40.229999999999997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7A6-079F-46A3-A2C4-968D8939B953}">
  <sheetPr>
    <tabColor rgb="FF16B6AE"/>
  </sheetPr>
  <dimension ref="A1:F10"/>
  <sheetViews>
    <sheetView workbookViewId="0">
      <selection activeCell="D26" sqref="D26"/>
    </sheetView>
  </sheetViews>
  <sheetFormatPr baseColWidth="10" defaultRowHeight="13.5"/>
  <sheetData>
    <row r="1" spans="1:6">
      <c r="A1" t="s">
        <v>140</v>
      </c>
    </row>
    <row r="2" spans="1:6">
      <c r="A2" t="s">
        <v>17</v>
      </c>
      <c r="B2">
        <v>2019</v>
      </c>
      <c r="C2">
        <v>2020</v>
      </c>
      <c r="D2">
        <v>2021</v>
      </c>
      <c r="E2" t="s">
        <v>129</v>
      </c>
      <c r="F2" t="s">
        <v>130</v>
      </c>
    </row>
    <row r="3" spans="1:6">
      <c r="A3" t="s">
        <v>131</v>
      </c>
      <c r="B3" s="2">
        <v>59397</v>
      </c>
      <c r="C3" s="2">
        <v>29345</v>
      </c>
      <c r="D3" s="2">
        <v>29913</v>
      </c>
      <c r="E3">
        <v>-50.6</v>
      </c>
      <c r="F3">
        <v>1.94</v>
      </c>
    </row>
    <row r="4" spans="1:6">
      <c r="A4" t="s">
        <v>132</v>
      </c>
      <c r="B4" s="2">
        <v>36493</v>
      </c>
      <c r="C4" s="2">
        <v>29473</v>
      </c>
      <c r="D4" s="2">
        <v>60378</v>
      </c>
      <c r="E4">
        <v>-19.239999999999998</v>
      </c>
      <c r="F4">
        <v>104.86</v>
      </c>
    </row>
    <row r="5" spans="1:6">
      <c r="A5" t="s">
        <v>20</v>
      </c>
      <c r="B5" s="2">
        <v>29112</v>
      </c>
      <c r="C5" s="2">
        <v>41902</v>
      </c>
      <c r="D5" s="2">
        <v>20097</v>
      </c>
      <c r="E5">
        <v>43.93</v>
      </c>
      <c r="F5">
        <v>-52.04</v>
      </c>
    </row>
    <row r="6" spans="1:6">
      <c r="A6" t="s">
        <v>21</v>
      </c>
      <c r="B6" s="2">
        <v>28064</v>
      </c>
      <c r="C6" s="2">
        <v>29481</v>
      </c>
      <c r="D6" s="2">
        <v>28165</v>
      </c>
      <c r="E6">
        <v>5.05</v>
      </c>
      <c r="F6">
        <v>-4.46</v>
      </c>
    </row>
    <row r="7" spans="1:6">
      <c r="A7" t="s">
        <v>22</v>
      </c>
      <c r="B7" s="2">
        <v>23738</v>
      </c>
      <c r="C7" s="2">
        <v>20130</v>
      </c>
      <c r="D7" s="2">
        <v>15664</v>
      </c>
      <c r="E7">
        <v>-15.2</v>
      </c>
      <c r="F7">
        <v>-22.19</v>
      </c>
    </row>
    <row r="8" spans="1:6">
      <c r="A8" t="s">
        <v>23</v>
      </c>
      <c r="B8" s="2">
        <v>1998</v>
      </c>
      <c r="C8" s="2">
        <v>2023</v>
      </c>
      <c r="D8">
        <v>471</v>
      </c>
      <c r="E8">
        <v>1.25</v>
      </c>
      <c r="F8">
        <v>-76.72</v>
      </c>
    </row>
    <row r="9" spans="1:6">
      <c r="A9" t="s">
        <v>16</v>
      </c>
      <c r="B9" s="2">
        <v>178802</v>
      </c>
      <c r="C9" s="2">
        <v>152354</v>
      </c>
      <c r="D9" s="2">
        <v>154688</v>
      </c>
      <c r="E9">
        <v>-14.79</v>
      </c>
      <c r="F9">
        <v>1.53</v>
      </c>
    </row>
    <row r="10" spans="1:6">
      <c r="A10" t="s">
        <v>141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Hoja42">
    <tabColor rgb="FF16B6AE"/>
  </sheetPr>
  <dimension ref="A1:I22"/>
  <sheetViews>
    <sheetView topLeftCell="D1" zoomScale="85" zoomScaleNormal="85" workbookViewId="0">
      <selection activeCell="M28" sqref="M27:N28"/>
    </sheetView>
  </sheetViews>
  <sheetFormatPr baseColWidth="10" defaultColWidth="11" defaultRowHeight="13.5"/>
  <cols>
    <col min="1" max="1" width="25.6640625" style="186" bestFit="1" customWidth="1"/>
    <col min="2" max="6" width="11" style="186"/>
    <col min="7" max="7" width="12.1640625" style="186" bestFit="1" customWidth="1"/>
    <col min="8" max="8" width="11" style="186"/>
    <col min="9" max="9" width="19.83203125" style="186" bestFit="1" customWidth="1"/>
    <col min="10" max="11" width="11" style="186"/>
    <col min="12" max="12" width="13.33203125" style="186" customWidth="1"/>
    <col min="13" max="19" width="11" style="186"/>
    <col min="20" max="20" width="19" style="186" customWidth="1"/>
    <col min="21" max="25" width="11" style="186"/>
    <col min="26" max="26" width="13.33203125" style="186" customWidth="1"/>
    <col min="27" max="27" width="13.5" style="186" customWidth="1"/>
    <col min="28" max="16384" width="11" style="186"/>
  </cols>
  <sheetData>
    <row r="1" spans="1:9" ht="14">
      <c r="A1" s="189" t="s">
        <v>120</v>
      </c>
    </row>
    <row r="3" spans="1:9" ht="17.5" thickBot="1">
      <c r="A3" s="5" t="s">
        <v>30</v>
      </c>
      <c r="I3" s="189"/>
    </row>
    <row r="4" spans="1:9" ht="14" thickTop="1"/>
    <row r="5" spans="1:9" ht="14">
      <c r="B5" s="189" t="s">
        <v>50</v>
      </c>
      <c r="C5" s="189" t="s">
        <v>51</v>
      </c>
      <c r="D5" s="189" t="s">
        <v>52</v>
      </c>
      <c r="E5" s="189" t="s">
        <v>53</v>
      </c>
      <c r="F5" s="189" t="s">
        <v>54</v>
      </c>
      <c r="G5" s="189" t="s">
        <v>55</v>
      </c>
    </row>
    <row r="6" spans="1:9">
      <c r="A6" s="186" t="s">
        <v>15</v>
      </c>
      <c r="B6" s="187">
        <v>3779</v>
      </c>
      <c r="C6" s="187">
        <v>4166</v>
      </c>
      <c r="D6" s="187">
        <v>3514</v>
      </c>
      <c r="E6" s="187">
        <v>4691</v>
      </c>
      <c r="F6" s="190">
        <f>+(C6-B6)/B6*100</f>
        <v>10.240804445620535</v>
      </c>
      <c r="G6" s="190">
        <f>+(E6-D6)/D6*100</f>
        <v>33.494593056346048</v>
      </c>
    </row>
    <row r="7" spans="1:9">
      <c r="A7" s="186" t="s">
        <v>4</v>
      </c>
      <c r="B7" s="187">
        <v>3215</v>
      </c>
      <c r="C7" s="187">
        <v>3732</v>
      </c>
      <c r="D7" s="187">
        <v>2906</v>
      </c>
      <c r="E7" s="187">
        <v>3459</v>
      </c>
      <c r="F7" s="190">
        <f t="shared" ref="F7:F17" si="0">+(C7-B7)/B7*100</f>
        <v>16.080870917573872</v>
      </c>
      <c r="G7" s="190">
        <f t="shared" ref="G7:G17" si="1">+(E7-D7)/D7*100</f>
        <v>19.029593943565036</v>
      </c>
    </row>
    <row r="8" spans="1:9">
      <c r="A8" s="186" t="s">
        <v>5</v>
      </c>
      <c r="B8" s="187">
        <v>3675</v>
      </c>
      <c r="C8" s="187">
        <v>3904</v>
      </c>
      <c r="D8" s="187">
        <v>3306</v>
      </c>
      <c r="E8" s="187">
        <v>3609</v>
      </c>
      <c r="F8" s="190">
        <f t="shared" si="0"/>
        <v>6.2312925170068025</v>
      </c>
      <c r="G8" s="190">
        <f t="shared" si="1"/>
        <v>9.1651542649727773</v>
      </c>
    </row>
    <row r="9" spans="1:9">
      <c r="A9" s="186" t="s">
        <v>6</v>
      </c>
      <c r="B9" s="187">
        <v>3563</v>
      </c>
      <c r="C9" s="187">
        <v>3743</v>
      </c>
      <c r="D9" s="187">
        <v>3250</v>
      </c>
      <c r="E9" s="187">
        <v>3350</v>
      </c>
      <c r="F9" s="190">
        <f t="shared" si="0"/>
        <v>5.051922537187763</v>
      </c>
      <c r="G9" s="190">
        <f t="shared" si="1"/>
        <v>3.0769230769230771</v>
      </c>
    </row>
    <row r="10" spans="1:9">
      <c r="A10" s="186" t="s">
        <v>7</v>
      </c>
      <c r="B10" s="187">
        <v>3762</v>
      </c>
      <c r="C10" s="187">
        <v>3990</v>
      </c>
      <c r="D10" s="187">
        <v>3373</v>
      </c>
      <c r="E10" s="187">
        <v>3796</v>
      </c>
      <c r="F10" s="190">
        <f t="shared" si="0"/>
        <v>6.0606060606060606</v>
      </c>
      <c r="G10" s="190">
        <f t="shared" si="1"/>
        <v>12.540764897717166</v>
      </c>
    </row>
    <row r="11" spans="1:9">
      <c r="A11" s="186" t="s">
        <v>8</v>
      </c>
      <c r="B11" s="187">
        <v>3834</v>
      </c>
      <c r="C11" s="187">
        <v>5002</v>
      </c>
      <c r="D11" s="187">
        <v>3572</v>
      </c>
      <c r="E11" s="187">
        <v>5117</v>
      </c>
      <c r="F11" s="190">
        <f t="shared" si="0"/>
        <v>30.464267083985391</v>
      </c>
      <c r="G11" s="190">
        <f t="shared" si="1"/>
        <v>43.253079507278834</v>
      </c>
    </row>
    <row r="12" spans="1:9">
      <c r="A12" s="186" t="s">
        <v>9</v>
      </c>
      <c r="B12" s="187">
        <v>4096</v>
      </c>
      <c r="C12" s="187">
        <v>7156</v>
      </c>
      <c r="D12" s="187">
        <v>3586</v>
      </c>
      <c r="E12" s="187">
        <v>4849</v>
      </c>
      <c r="F12" s="190">
        <f t="shared" si="0"/>
        <v>74.70703125</v>
      </c>
      <c r="G12" s="190">
        <f t="shared" si="1"/>
        <v>35.220301171221422</v>
      </c>
    </row>
    <row r="13" spans="1:9">
      <c r="A13" s="186" t="s">
        <v>10</v>
      </c>
      <c r="B13" s="187">
        <v>3996</v>
      </c>
      <c r="C13" s="187">
        <v>7504</v>
      </c>
      <c r="D13" s="187">
        <v>3780</v>
      </c>
      <c r="E13" s="187">
        <v>5856</v>
      </c>
      <c r="F13" s="190">
        <f t="shared" si="0"/>
        <v>87.787787787787792</v>
      </c>
      <c r="G13" s="190">
        <f t="shared" si="1"/>
        <v>54.920634920634924</v>
      </c>
    </row>
    <row r="14" spans="1:9">
      <c r="A14" s="186" t="s">
        <v>11</v>
      </c>
      <c r="B14" s="187">
        <v>3727</v>
      </c>
      <c r="C14" s="187">
        <v>5937</v>
      </c>
      <c r="D14" s="187">
        <v>3480</v>
      </c>
      <c r="E14" s="187">
        <v>4714</v>
      </c>
      <c r="F14" s="190">
        <f t="shared" si="0"/>
        <v>59.297021733297562</v>
      </c>
      <c r="G14" s="190">
        <f t="shared" si="1"/>
        <v>35.459770114942529</v>
      </c>
    </row>
    <row r="15" spans="1:9">
      <c r="A15" s="186" t="s">
        <v>12</v>
      </c>
      <c r="B15" s="187">
        <v>3833</v>
      </c>
      <c r="C15" s="187">
        <v>6184</v>
      </c>
      <c r="D15" s="187">
        <v>3635</v>
      </c>
      <c r="E15" s="187">
        <v>4827</v>
      </c>
      <c r="F15" s="190">
        <f t="shared" si="0"/>
        <v>61.335768327680675</v>
      </c>
      <c r="G15" s="190">
        <f t="shared" si="1"/>
        <v>32.792297111416779</v>
      </c>
    </row>
    <row r="16" spans="1:9">
      <c r="A16" s="186" t="s">
        <v>13</v>
      </c>
      <c r="B16" s="187">
        <v>3822</v>
      </c>
      <c r="C16" s="187">
        <v>6111</v>
      </c>
      <c r="D16" s="187">
        <v>3611</v>
      </c>
      <c r="E16" s="187">
        <v>4646</v>
      </c>
      <c r="F16" s="190">
        <f t="shared" si="0"/>
        <v>59.890109890109891</v>
      </c>
      <c r="G16" s="190">
        <f t="shared" si="1"/>
        <v>28.662420382165603</v>
      </c>
    </row>
    <row r="17" spans="1:7">
      <c r="A17" s="186" t="s">
        <v>14</v>
      </c>
      <c r="B17" s="187">
        <v>4124</v>
      </c>
      <c r="C17" s="187">
        <v>7036</v>
      </c>
      <c r="D17" s="187">
        <v>3916</v>
      </c>
      <c r="E17" s="187">
        <v>5316</v>
      </c>
      <c r="F17" s="190">
        <f t="shared" si="0"/>
        <v>70.611057225994173</v>
      </c>
      <c r="G17" s="190">
        <f t="shared" si="1"/>
        <v>35.750766087844738</v>
      </c>
    </row>
    <row r="22" spans="1:7" ht="14">
      <c r="A22" s="189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Hoja44">
    <tabColor rgb="FF16B6AE"/>
  </sheetPr>
  <dimension ref="A1:I20"/>
  <sheetViews>
    <sheetView topLeftCell="C1" zoomScale="85" zoomScaleNormal="85" workbookViewId="0">
      <selection activeCell="G27" sqref="G27"/>
    </sheetView>
  </sheetViews>
  <sheetFormatPr baseColWidth="10" defaultColWidth="11" defaultRowHeight="13.5"/>
  <cols>
    <col min="1" max="1" width="25.6640625" style="186" bestFit="1" customWidth="1"/>
    <col min="2" max="6" width="11" style="186"/>
    <col min="7" max="7" width="12.1640625" style="186" bestFit="1" customWidth="1"/>
    <col min="8" max="8" width="11" style="186"/>
    <col min="9" max="9" width="19.83203125" style="186" bestFit="1" customWidth="1"/>
    <col min="10" max="11" width="11" style="186"/>
    <col min="12" max="12" width="13.33203125" style="186" customWidth="1"/>
    <col min="13" max="19" width="11" style="186"/>
    <col min="20" max="20" width="19" style="186" customWidth="1"/>
    <col min="21" max="25" width="11" style="186"/>
    <col min="26" max="26" width="13.33203125" style="186" customWidth="1"/>
    <col min="27" max="27" width="13.5" style="186" customWidth="1"/>
    <col min="28" max="16384" width="11" style="186"/>
  </cols>
  <sheetData>
    <row r="1" spans="1:9" ht="17.5" thickBot="1">
      <c r="A1" s="5" t="s">
        <v>30</v>
      </c>
      <c r="I1" s="189"/>
    </row>
    <row r="2" spans="1:9" ht="14" thickTop="1"/>
    <row r="3" spans="1:9" ht="14">
      <c r="B3" s="189" t="s">
        <v>50</v>
      </c>
      <c r="C3" s="189" t="s">
        <v>51</v>
      </c>
      <c r="D3" s="189" t="s">
        <v>52</v>
      </c>
      <c r="E3" s="189" t="s">
        <v>53</v>
      </c>
      <c r="F3" s="189" t="s">
        <v>54</v>
      </c>
      <c r="G3" s="189" t="s">
        <v>55</v>
      </c>
    </row>
    <row r="4" spans="1:9">
      <c r="A4" s="186" t="s">
        <v>15</v>
      </c>
      <c r="B4" s="187">
        <v>1504</v>
      </c>
      <c r="C4" s="187">
        <v>1530</v>
      </c>
      <c r="D4" s="187">
        <v>1061</v>
      </c>
      <c r="E4" s="187">
        <v>1391</v>
      </c>
      <c r="F4" s="190">
        <f>+(C4-B4)/B4*100</f>
        <v>1.7287234042553192</v>
      </c>
      <c r="G4" s="190">
        <f>+(E4-D4)/D4*100</f>
        <v>31.102733270499527</v>
      </c>
    </row>
    <row r="5" spans="1:9">
      <c r="A5" s="186" t="s">
        <v>4</v>
      </c>
      <c r="B5" s="187">
        <v>1261</v>
      </c>
      <c r="C5" s="187">
        <v>1407</v>
      </c>
      <c r="D5" s="187">
        <v>810</v>
      </c>
      <c r="E5" s="187">
        <v>978</v>
      </c>
      <c r="F5" s="190">
        <f t="shared" ref="F5:F15" si="0">+(C5-B5)/B5*100</f>
        <v>11.578112609040444</v>
      </c>
      <c r="G5" s="190">
        <f t="shared" ref="G5:G15" si="1">+(E5-D5)/D5*100</f>
        <v>20.74074074074074</v>
      </c>
    </row>
    <row r="6" spans="1:9">
      <c r="A6" s="186" t="s">
        <v>5</v>
      </c>
      <c r="B6" s="187">
        <v>1398</v>
      </c>
      <c r="C6" s="187">
        <v>1459</v>
      </c>
      <c r="D6" s="187">
        <v>954</v>
      </c>
      <c r="E6" s="187">
        <v>1048</v>
      </c>
      <c r="F6" s="190">
        <f t="shared" si="0"/>
        <v>4.363376251788269</v>
      </c>
      <c r="G6" s="190">
        <f t="shared" si="1"/>
        <v>9.8532494758909852</v>
      </c>
    </row>
    <row r="7" spans="1:9">
      <c r="A7" s="186" t="s">
        <v>6</v>
      </c>
      <c r="B7" s="187">
        <v>1349</v>
      </c>
      <c r="C7" s="187">
        <v>1444</v>
      </c>
      <c r="D7" s="187">
        <v>869</v>
      </c>
      <c r="E7" s="187">
        <v>1004</v>
      </c>
      <c r="F7" s="190">
        <f t="shared" si="0"/>
        <v>7.042253521126761</v>
      </c>
      <c r="G7" s="190">
        <f t="shared" si="1"/>
        <v>15.535097813578828</v>
      </c>
    </row>
    <row r="8" spans="1:9">
      <c r="A8" s="186" t="s">
        <v>7</v>
      </c>
      <c r="B8" s="187">
        <v>1406</v>
      </c>
      <c r="C8" s="187">
        <v>1626</v>
      </c>
      <c r="D8" s="187">
        <v>1006</v>
      </c>
      <c r="E8" s="187">
        <v>1142</v>
      </c>
      <c r="F8" s="190">
        <f t="shared" si="0"/>
        <v>15.647226173541965</v>
      </c>
      <c r="G8" s="190">
        <f t="shared" si="1"/>
        <v>13.518886679920477</v>
      </c>
    </row>
    <row r="9" spans="1:9">
      <c r="A9" s="186" t="s">
        <v>8</v>
      </c>
      <c r="B9" s="187">
        <v>1546</v>
      </c>
      <c r="C9" s="187">
        <v>2102</v>
      </c>
      <c r="D9" s="187">
        <v>1031</v>
      </c>
      <c r="E9" s="187">
        <v>1653</v>
      </c>
      <c r="F9" s="190">
        <f t="shared" si="0"/>
        <v>35.963777490297545</v>
      </c>
      <c r="G9" s="190">
        <f t="shared" si="1"/>
        <v>60.329776915615909</v>
      </c>
    </row>
    <row r="10" spans="1:9">
      <c r="A10" s="186" t="s">
        <v>9</v>
      </c>
      <c r="B10" s="187">
        <v>1302</v>
      </c>
      <c r="C10" s="187">
        <v>2307</v>
      </c>
      <c r="D10" s="187">
        <v>918</v>
      </c>
      <c r="E10" s="187">
        <v>1636</v>
      </c>
      <c r="F10" s="190">
        <f t="shared" si="0"/>
        <v>77.188940092165907</v>
      </c>
      <c r="G10" s="190">
        <f t="shared" si="1"/>
        <v>78.213507625272328</v>
      </c>
    </row>
    <row r="11" spans="1:9">
      <c r="A11" s="186" t="s">
        <v>10</v>
      </c>
      <c r="B11" s="187">
        <v>1389</v>
      </c>
      <c r="C11" s="187">
        <v>2746</v>
      </c>
      <c r="D11" s="187">
        <v>1042</v>
      </c>
      <c r="E11" s="187">
        <v>1888</v>
      </c>
      <c r="F11" s="190">
        <f t="shared" si="0"/>
        <v>97.696184305255585</v>
      </c>
      <c r="G11" s="190">
        <f t="shared" si="1"/>
        <v>81.190019193857964</v>
      </c>
    </row>
    <row r="12" spans="1:9">
      <c r="A12" s="186" t="s">
        <v>11</v>
      </c>
      <c r="B12" s="187">
        <v>1274</v>
      </c>
      <c r="C12" s="187">
        <v>2190</v>
      </c>
      <c r="D12" s="187">
        <v>913</v>
      </c>
      <c r="E12" s="187">
        <v>1510</v>
      </c>
      <c r="F12" s="190">
        <f t="shared" si="0"/>
        <v>71.899529042386192</v>
      </c>
      <c r="G12" s="190">
        <f t="shared" si="1"/>
        <v>65.38882803943045</v>
      </c>
    </row>
    <row r="13" spans="1:9">
      <c r="A13" s="186" t="s">
        <v>12</v>
      </c>
      <c r="B13" s="187">
        <v>1318</v>
      </c>
      <c r="C13" s="187">
        <v>2420</v>
      </c>
      <c r="D13" s="187">
        <v>976</v>
      </c>
      <c r="E13" s="187">
        <v>1553</v>
      </c>
      <c r="F13" s="190">
        <f t="shared" si="0"/>
        <v>83.611532625189682</v>
      </c>
      <c r="G13" s="190">
        <f t="shared" si="1"/>
        <v>59.118852459016388</v>
      </c>
    </row>
    <row r="14" spans="1:9">
      <c r="A14" s="186" t="s">
        <v>13</v>
      </c>
      <c r="B14" s="187">
        <v>1364</v>
      </c>
      <c r="C14" s="187">
        <v>2482</v>
      </c>
      <c r="D14" s="187">
        <v>1015</v>
      </c>
      <c r="E14" s="187">
        <v>1466</v>
      </c>
      <c r="F14" s="190">
        <f t="shared" si="0"/>
        <v>81.964809384164226</v>
      </c>
      <c r="G14" s="190">
        <f t="shared" si="1"/>
        <v>44.433497536945815</v>
      </c>
    </row>
    <row r="15" spans="1:9">
      <c r="A15" s="186" t="s">
        <v>14</v>
      </c>
      <c r="B15" s="187">
        <v>1473</v>
      </c>
      <c r="C15" s="187">
        <v>2907</v>
      </c>
      <c r="D15" s="187">
        <v>1136</v>
      </c>
      <c r="E15" s="187">
        <v>1735</v>
      </c>
      <c r="F15" s="190">
        <f t="shared" si="0"/>
        <v>97.352342158859472</v>
      </c>
      <c r="G15" s="190">
        <f t="shared" si="1"/>
        <v>52.728873239436624</v>
      </c>
    </row>
    <row r="20" spans="1:1" ht="14">
      <c r="A20" s="189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Hoja46">
    <tabColor rgb="FF16B6AE"/>
  </sheetPr>
  <dimension ref="A4:I23"/>
  <sheetViews>
    <sheetView zoomScale="85" zoomScaleNormal="85" workbookViewId="0">
      <selection sqref="A1:O1"/>
    </sheetView>
  </sheetViews>
  <sheetFormatPr baseColWidth="10" defaultColWidth="11" defaultRowHeight="13.5"/>
  <cols>
    <col min="1" max="1" width="25.6640625" style="186" bestFit="1" customWidth="1"/>
    <col min="2" max="6" width="11" style="186"/>
    <col min="7" max="7" width="12.1640625" style="186" bestFit="1" customWidth="1"/>
    <col min="8" max="8" width="11" style="186"/>
    <col min="9" max="9" width="19.83203125" style="186" bestFit="1" customWidth="1"/>
    <col min="10" max="11" width="11" style="186"/>
    <col min="12" max="12" width="13.33203125" style="186" customWidth="1"/>
    <col min="13" max="19" width="11" style="186"/>
    <col min="20" max="20" width="19" style="186" customWidth="1"/>
    <col min="21" max="25" width="11" style="186"/>
    <col min="26" max="26" width="13.33203125" style="186" customWidth="1"/>
    <col min="27" max="27" width="13.5" style="186" customWidth="1"/>
    <col min="28" max="16384" width="11" style="186"/>
  </cols>
  <sheetData>
    <row r="4" spans="1:9" ht="17.5" thickBot="1">
      <c r="A4" s="5" t="s">
        <v>30</v>
      </c>
      <c r="I4" s="189"/>
    </row>
    <row r="5" spans="1:9" ht="14" thickTop="1"/>
    <row r="6" spans="1:9" ht="14">
      <c r="B6" s="189" t="s">
        <v>50</v>
      </c>
      <c r="C6" s="189" t="s">
        <v>51</v>
      </c>
      <c r="D6" s="189" t="s">
        <v>52</v>
      </c>
      <c r="E6" s="189" t="s">
        <v>53</v>
      </c>
      <c r="F6" s="189" t="s">
        <v>54</v>
      </c>
      <c r="G6" s="189" t="s">
        <v>55</v>
      </c>
    </row>
    <row r="7" spans="1:9">
      <c r="A7" s="186" t="s">
        <v>15</v>
      </c>
      <c r="B7" s="187">
        <v>1005</v>
      </c>
      <c r="C7" s="187">
        <v>1091</v>
      </c>
      <c r="D7" s="187">
        <v>657</v>
      </c>
      <c r="E7" s="187">
        <v>988</v>
      </c>
      <c r="F7" s="190">
        <f>+(C7-B7)/B7*100</f>
        <v>8.5572139303482597</v>
      </c>
      <c r="G7" s="190">
        <f>+(E7-D7)/D7*100</f>
        <v>50.38051750380518</v>
      </c>
    </row>
    <row r="8" spans="1:9">
      <c r="A8" s="186" t="s">
        <v>4</v>
      </c>
      <c r="B8" s="187">
        <v>928</v>
      </c>
      <c r="C8" s="187">
        <v>1124</v>
      </c>
      <c r="D8" s="187">
        <v>514</v>
      </c>
      <c r="E8" s="187">
        <v>664</v>
      </c>
      <c r="F8" s="190">
        <f t="shared" ref="F8:F18" si="0">+(C8-B8)/B8*100</f>
        <v>21.120689655172413</v>
      </c>
      <c r="G8" s="190">
        <f t="shared" ref="G8:G18" si="1">+(E8-D8)/D8*100</f>
        <v>29.18287937743191</v>
      </c>
    </row>
    <row r="9" spans="1:9">
      <c r="A9" s="186" t="s">
        <v>5</v>
      </c>
      <c r="B9" s="187">
        <v>1228</v>
      </c>
      <c r="C9" s="187">
        <v>1269</v>
      </c>
      <c r="D9" s="187">
        <v>633</v>
      </c>
      <c r="E9" s="187">
        <v>712</v>
      </c>
      <c r="F9" s="190">
        <f t="shared" si="0"/>
        <v>3.3387622149837135</v>
      </c>
      <c r="G9" s="190">
        <f t="shared" si="1"/>
        <v>12.480252764612953</v>
      </c>
    </row>
    <row r="10" spans="1:9">
      <c r="A10" s="186" t="s">
        <v>6</v>
      </c>
      <c r="B10" s="187">
        <v>1341</v>
      </c>
      <c r="C10" s="187">
        <v>1363</v>
      </c>
      <c r="D10" s="187">
        <v>680</v>
      </c>
      <c r="E10" s="187">
        <v>739</v>
      </c>
      <c r="F10" s="190">
        <f t="shared" si="0"/>
        <v>1.6405667412378822</v>
      </c>
      <c r="G10" s="190">
        <f t="shared" si="1"/>
        <v>8.6764705882352935</v>
      </c>
    </row>
    <row r="11" spans="1:9">
      <c r="A11" s="186" t="s">
        <v>7</v>
      </c>
      <c r="B11" s="187">
        <v>1630</v>
      </c>
      <c r="C11" s="187">
        <v>1533</v>
      </c>
      <c r="D11" s="187">
        <v>678</v>
      </c>
      <c r="E11" s="187">
        <v>850</v>
      </c>
      <c r="F11" s="190">
        <f t="shared" si="0"/>
        <v>-5.9509202453987733</v>
      </c>
      <c r="G11" s="190">
        <f t="shared" si="1"/>
        <v>25.368731563421832</v>
      </c>
    </row>
    <row r="12" spans="1:9">
      <c r="A12" s="186" t="s">
        <v>8</v>
      </c>
      <c r="B12" s="187">
        <v>1663</v>
      </c>
      <c r="C12" s="187">
        <v>1850</v>
      </c>
      <c r="D12" s="187">
        <v>782</v>
      </c>
      <c r="E12" s="187">
        <v>1181</v>
      </c>
      <c r="F12" s="190">
        <f t="shared" si="0"/>
        <v>11.244738424533974</v>
      </c>
      <c r="G12" s="190">
        <f t="shared" si="1"/>
        <v>51.023017902813294</v>
      </c>
    </row>
    <row r="13" spans="1:9">
      <c r="A13" s="186" t="s">
        <v>9</v>
      </c>
      <c r="B13" s="187">
        <v>449</v>
      </c>
      <c r="C13" s="187">
        <v>1329</v>
      </c>
      <c r="D13" s="187">
        <v>544</v>
      </c>
      <c r="E13" s="187">
        <v>778</v>
      </c>
      <c r="F13" s="190">
        <f t="shared" si="0"/>
        <v>195.99109131403119</v>
      </c>
      <c r="G13" s="190">
        <f t="shared" si="1"/>
        <v>43.014705882352942</v>
      </c>
    </row>
    <row r="14" spans="1:9">
      <c r="A14" s="186" t="s">
        <v>10</v>
      </c>
      <c r="B14" s="187">
        <v>519</v>
      </c>
      <c r="C14" s="187">
        <v>1543</v>
      </c>
      <c r="D14" s="187">
        <v>571</v>
      </c>
      <c r="E14" s="187">
        <v>923</v>
      </c>
      <c r="F14" s="190">
        <f t="shared" si="0"/>
        <v>197.30250481695569</v>
      </c>
      <c r="G14" s="190">
        <f t="shared" si="1"/>
        <v>61.646234676007005</v>
      </c>
    </row>
    <row r="15" spans="1:9">
      <c r="A15" s="186" t="s">
        <v>11</v>
      </c>
      <c r="B15" s="187">
        <v>649</v>
      </c>
      <c r="C15" s="187">
        <v>1323</v>
      </c>
      <c r="D15" s="187">
        <v>498</v>
      </c>
      <c r="E15" s="187">
        <v>748</v>
      </c>
      <c r="F15" s="190">
        <f t="shared" si="0"/>
        <v>103.85208012326656</v>
      </c>
      <c r="G15" s="190">
        <f t="shared" si="1"/>
        <v>50.200803212851412</v>
      </c>
    </row>
    <row r="16" spans="1:9">
      <c r="A16" s="186" t="s">
        <v>12</v>
      </c>
      <c r="B16" s="187">
        <v>835</v>
      </c>
      <c r="C16" s="187">
        <v>1493</v>
      </c>
      <c r="D16" s="187">
        <v>600</v>
      </c>
      <c r="E16" s="187">
        <v>807</v>
      </c>
      <c r="F16" s="190">
        <f t="shared" si="0"/>
        <v>78.802395209580837</v>
      </c>
      <c r="G16" s="190">
        <f t="shared" si="1"/>
        <v>34.5</v>
      </c>
    </row>
    <row r="17" spans="1:7">
      <c r="A17" s="186" t="s">
        <v>13</v>
      </c>
      <c r="B17" s="187">
        <v>898</v>
      </c>
      <c r="C17" s="187">
        <v>1572</v>
      </c>
      <c r="D17" s="187">
        <v>587</v>
      </c>
      <c r="E17" s="187">
        <v>838</v>
      </c>
      <c r="F17" s="190">
        <f t="shared" si="0"/>
        <v>75.055679287305125</v>
      </c>
      <c r="G17" s="190">
        <f t="shared" si="1"/>
        <v>42.759795570698465</v>
      </c>
    </row>
    <row r="18" spans="1:7">
      <c r="A18" s="186" t="s">
        <v>14</v>
      </c>
      <c r="B18" s="187">
        <v>1016</v>
      </c>
      <c r="C18" s="187">
        <v>1870</v>
      </c>
      <c r="D18" s="187">
        <v>700</v>
      </c>
      <c r="E18" s="187">
        <v>1019</v>
      </c>
      <c r="F18" s="190">
        <f t="shared" si="0"/>
        <v>84.055118110236222</v>
      </c>
      <c r="G18" s="190">
        <f t="shared" si="1"/>
        <v>45.571428571428577</v>
      </c>
    </row>
    <row r="23" spans="1:7" ht="14">
      <c r="A23" s="189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Hoja54">
    <tabColor rgb="FF16B6AE"/>
  </sheetPr>
  <dimension ref="A2:I30"/>
  <sheetViews>
    <sheetView topLeftCell="C1" zoomScale="80" zoomScaleNormal="80" workbookViewId="0">
      <selection sqref="A1:O1"/>
    </sheetView>
  </sheetViews>
  <sheetFormatPr baseColWidth="10" defaultColWidth="11" defaultRowHeight="13.5"/>
  <cols>
    <col min="1" max="1" width="25.6640625" style="186" bestFit="1" customWidth="1"/>
    <col min="2" max="2" width="11" style="186"/>
    <col min="3" max="3" width="12.1640625" style="186" bestFit="1" customWidth="1"/>
    <col min="4" max="16384" width="11" style="186"/>
  </cols>
  <sheetData>
    <row r="2" spans="1:9" ht="17.5" thickBot="1">
      <c r="A2" s="5" t="s">
        <v>28</v>
      </c>
      <c r="B2" s="189"/>
    </row>
    <row r="3" spans="1:9" ht="14" thickTop="1"/>
    <row r="4" spans="1:9" ht="42">
      <c r="B4" s="213" t="s">
        <v>0</v>
      </c>
      <c r="C4" s="234" t="s">
        <v>87</v>
      </c>
      <c r="D4" s="213" t="s">
        <v>49</v>
      </c>
    </row>
    <row r="5" spans="1:9">
      <c r="B5" s="206">
        <v>2019</v>
      </c>
      <c r="C5" s="235">
        <v>945809</v>
      </c>
      <c r="D5" s="207"/>
      <c r="E5" s="187"/>
      <c r="F5" s="187"/>
      <c r="G5" s="187"/>
    </row>
    <row r="6" spans="1:9">
      <c r="B6" s="206">
        <v>2020</v>
      </c>
      <c r="C6" s="235">
        <v>696098</v>
      </c>
      <c r="D6" s="232">
        <f>+(C6-C5)/C5*100</f>
        <v>-26.401842232416904</v>
      </c>
      <c r="E6" s="188"/>
      <c r="F6" s="188"/>
    </row>
    <row r="11" spans="1:9" ht="17.5" thickBot="1">
      <c r="A11" s="5" t="s">
        <v>30</v>
      </c>
      <c r="I11" s="189"/>
    </row>
    <row r="12" spans="1:9" ht="14" thickTop="1"/>
    <row r="13" spans="1:9" ht="14">
      <c r="A13" s="189"/>
      <c r="D13" s="189" t="s">
        <v>50</v>
      </c>
      <c r="E13" s="189" t="s">
        <v>51</v>
      </c>
      <c r="F13" s="189" t="s">
        <v>52</v>
      </c>
      <c r="G13" s="189" t="s">
        <v>53</v>
      </c>
      <c r="H13" s="189" t="s">
        <v>54</v>
      </c>
      <c r="I13" s="189" t="s">
        <v>55</v>
      </c>
    </row>
    <row r="14" spans="1:9">
      <c r="C14" s="186" t="s">
        <v>15</v>
      </c>
      <c r="D14" s="187">
        <v>56002</v>
      </c>
      <c r="E14" s="187">
        <v>92133</v>
      </c>
      <c r="F14" s="187">
        <v>17284</v>
      </c>
      <c r="G14" s="187">
        <v>29245</v>
      </c>
      <c r="H14" s="190">
        <f>+(E14-D14)/D14*100</f>
        <v>64.517338666476192</v>
      </c>
      <c r="I14" s="190">
        <f>+(G14-F14)/F14*100</f>
        <v>69.202730849340426</v>
      </c>
    </row>
    <row r="15" spans="1:9">
      <c r="C15" s="186" t="s">
        <v>4</v>
      </c>
      <c r="D15" s="187">
        <v>65697</v>
      </c>
      <c r="E15" s="187">
        <v>96150</v>
      </c>
      <c r="F15" s="187">
        <v>20597</v>
      </c>
      <c r="G15" s="187">
        <v>29379</v>
      </c>
      <c r="H15" s="190">
        <f t="shared" ref="H15:H25" si="0">+(E15-D15)/D15*100</f>
        <v>46.353714781496876</v>
      </c>
      <c r="I15" s="190">
        <f t="shared" ref="I15:I25" si="1">+(G15-F15)/F15*100</f>
        <v>42.63727727338933</v>
      </c>
    </row>
    <row r="16" spans="1:9">
      <c r="C16" s="186" t="s">
        <v>5</v>
      </c>
      <c r="D16" s="187">
        <v>83152</v>
      </c>
      <c r="E16" s="187">
        <v>62390</v>
      </c>
      <c r="F16" s="187">
        <v>27361</v>
      </c>
      <c r="G16" s="187">
        <v>20706</v>
      </c>
      <c r="H16" s="190">
        <f t="shared" si="0"/>
        <v>-24.968731960746585</v>
      </c>
      <c r="I16" s="190">
        <f t="shared" si="1"/>
        <v>-24.322941412960052</v>
      </c>
    </row>
    <row r="17" spans="1:9">
      <c r="C17" s="186" t="s">
        <v>6</v>
      </c>
      <c r="D17" s="187">
        <v>101316</v>
      </c>
      <c r="E17" s="187">
        <v>22220</v>
      </c>
      <c r="F17" s="187">
        <v>30782</v>
      </c>
      <c r="G17" s="187">
        <v>10510</v>
      </c>
      <c r="H17" s="190">
        <f t="shared" si="0"/>
        <v>-78.068617000276362</v>
      </c>
      <c r="I17" s="190">
        <f t="shared" si="1"/>
        <v>-65.856669482164904</v>
      </c>
    </row>
    <row r="18" spans="1:9">
      <c r="C18" s="186" t="s">
        <v>7</v>
      </c>
      <c r="D18" s="187">
        <v>115367</v>
      </c>
      <c r="E18" s="187">
        <v>40242</v>
      </c>
      <c r="F18" s="187">
        <v>35882</v>
      </c>
      <c r="G18" s="187">
        <v>19245</v>
      </c>
      <c r="H18" s="190">
        <f t="shared" si="0"/>
        <v>-65.118274723274411</v>
      </c>
      <c r="I18" s="190">
        <f t="shared" si="1"/>
        <v>-46.365865893762894</v>
      </c>
    </row>
    <row r="19" spans="1:9">
      <c r="C19" s="186" t="s">
        <v>8</v>
      </c>
      <c r="D19" s="187">
        <v>91212</v>
      </c>
      <c r="E19" s="187">
        <v>46912</v>
      </c>
      <c r="F19" s="187">
        <v>28394</v>
      </c>
      <c r="G19" s="187">
        <v>20757</v>
      </c>
      <c r="H19" s="190">
        <f t="shared" si="0"/>
        <v>-48.5681708547121</v>
      </c>
      <c r="I19" s="190">
        <f t="shared" si="1"/>
        <v>-26.896527435373667</v>
      </c>
    </row>
    <row r="20" spans="1:9">
      <c r="C20" s="186" t="s">
        <v>9</v>
      </c>
      <c r="D20" s="187">
        <v>15444</v>
      </c>
      <c r="E20" s="187">
        <v>11493</v>
      </c>
      <c r="F20" s="187">
        <v>9788</v>
      </c>
      <c r="G20" s="187">
        <v>3991</v>
      </c>
      <c r="H20" s="190">
        <f t="shared" si="0"/>
        <v>-25.582750582750585</v>
      </c>
      <c r="I20" s="190">
        <f t="shared" si="1"/>
        <v>-59.225582345729464</v>
      </c>
    </row>
    <row r="21" spans="1:9">
      <c r="C21" s="186" t="s">
        <v>10</v>
      </c>
      <c r="D21" s="187">
        <v>20098</v>
      </c>
      <c r="E21" s="187">
        <v>21255</v>
      </c>
      <c r="F21" s="187">
        <v>8598</v>
      </c>
      <c r="G21" s="187">
        <v>5806</v>
      </c>
      <c r="H21" s="190">
        <f t="shared" si="0"/>
        <v>5.7567917205692103</v>
      </c>
      <c r="I21" s="190">
        <f t="shared" si="1"/>
        <v>-32.472668062340077</v>
      </c>
    </row>
    <row r="22" spans="1:9">
      <c r="C22" s="186" t="s">
        <v>11</v>
      </c>
      <c r="D22" s="187">
        <v>28938</v>
      </c>
      <c r="E22" s="187">
        <v>21253</v>
      </c>
      <c r="F22" s="187">
        <v>9999</v>
      </c>
      <c r="G22" s="187">
        <v>5766</v>
      </c>
      <c r="H22" s="190">
        <f t="shared" si="0"/>
        <v>-26.556776556776558</v>
      </c>
      <c r="I22" s="190">
        <f t="shared" si="1"/>
        <v>-42.334233423342333</v>
      </c>
    </row>
    <row r="23" spans="1:9">
      <c r="C23" s="186" t="s">
        <v>12</v>
      </c>
      <c r="D23" s="187">
        <v>38763</v>
      </c>
      <c r="E23" s="187">
        <v>27920</v>
      </c>
      <c r="F23" s="187">
        <v>11436</v>
      </c>
      <c r="G23" s="187">
        <v>8315</v>
      </c>
      <c r="H23" s="190">
        <f t="shared" si="0"/>
        <v>-27.972551144132289</v>
      </c>
      <c r="I23" s="190">
        <f t="shared" si="1"/>
        <v>-27.29101084295208</v>
      </c>
    </row>
    <row r="24" spans="1:9">
      <c r="C24" s="186" t="s">
        <v>13</v>
      </c>
      <c r="D24" s="187">
        <v>43321</v>
      </c>
      <c r="E24" s="187">
        <v>31977</v>
      </c>
      <c r="F24" s="187">
        <v>11898</v>
      </c>
      <c r="G24" s="187">
        <v>9440</v>
      </c>
      <c r="H24" s="190">
        <f t="shared" si="0"/>
        <v>-26.185914452574966</v>
      </c>
      <c r="I24" s="190">
        <f t="shared" si="1"/>
        <v>-20.658934274668013</v>
      </c>
    </row>
    <row r="25" spans="1:9">
      <c r="C25" s="186" t="s">
        <v>14</v>
      </c>
      <c r="D25" s="187">
        <v>52187</v>
      </c>
      <c r="E25" s="187">
        <v>39313</v>
      </c>
      <c r="F25" s="187">
        <v>11805</v>
      </c>
      <c r="G25" s="187">
        <v>10645</v>
      </c>
      <c r="H25" s="190">
        <f t="shared" si="0"/>
        <v>-24.668978864468162</v>
      </c>
      <c r="I25" s="190">
        <f t="shared" si="1"/>
        <v>-9.8263447691656083</v>
      </c>
    </row>
    <row r="26" spans="1:9" ht="14">
      <c r="D26" s="233"/>
      <c r="E26" s="233"/>
      <c r="F26" s="233"/>
      <c r="G26" s="233"/>
    </row>
    <row r="30" spans="1:9" ht="14">
      <c r="A30" s="18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Hoja55">
    <tabColor rgb="FF16B6AE"/>
  </sheetPr>
  <dimension ref="A2:I30"/>
  <sheetViews>
    <sheetView zoomScale="80" zoomScaleNormal="80" workbookViewId="0">
      <selection sqref="A1:O1"/>
    </sheetView>
  </sheetViews>
  <sheetFormatPr baseColWidth="10" defaultColWidth="11" defaultRowHeight="13.5"/>
  <cols>
    <col min="1" max="1" width="25.6640625" style="186" bestFit="1" customWidth="1"/>
    <col min="2" max="2" width="11" style="186"/>
    <col min="3" max="3" width="12.1640625" style="186" bestFit="1" customWidth="1"/>
    <col min="4" max="16384" width="11" style="186"/>
  </cols>
  <sheetData>
    <row r="2" spans="1:9" ht="17.5" thickBot="1">
      <c r="A2" s="5" t="s">
        <v>28</v>
      </c>
      <c r="B2" s="189"/>
    </row>
    <row r="3" spans="1:9" ht="14" thickTop="1"/>
    <row r="4" spans="1:9" ht="42">
      <c r="B4" s="213" t="s">
        <v>0</v>
      </c>
      <c r="C4" s="234" t="s">
        <v>83</v>
      </c>
      <c r="D4" s="213" t="s">
        <v>49</v>
      </c>
    </row>
    <row r="5" spans="1:9">
      <c r="B5" s="206">
        <v>2019</v>
      </c>
      <c r="C5" s="235">
        <v>2597456</v>
      </c>
      <c r="D5" s="207"/>
      <c r="E5" s="187"/>
      <c r="F5" s="187"/>
      <c r="G5" s="187"/>
    </row>
    <row r="6" spans="1:9">
      <c r="B6" s="206">
        <v>2020</v>
      </c>
      <c r="C6" s="235">
        <v>1778015</v>
      </c>
      <c r="D6" s="232">
        <f>+(C6-C5)/C5*100</f>
        <v>-31.54782987661774</v>
      </c>
      <c r="E6" s="188"/>
      <c r="F6" s="188"/>
    </row>
    <row r="11" spans="1:9" ht="17.5" thickBot="1">
      <c r="A11" s="5" t="s">
        <v>30</v>
      </c>
      <c r="I11" s="189"/>
    </row>
    <row r="12" spans="1:9" ht="14" thickTop="1"/>
    <row r="13" spans="1:9" ht="14">
      <c r="A13" s="189"/>
      <c r="D13" s="189" t="s">
        <v>50</v>
      </c>
      <c r="E13" s="189" t="s">
        <v>51</v>
      </c>
      <c r="F13" s="189" t="s">
        <v>52</v>
      </c>
      <c r="G13" s="189" t="s">
        <v>53</v>
      </c>
      <c r="H13" s="189" t="s">
        <v>54</v>
      </c>
      <c r="I13" s="189" t="s">
        <v>55</v>
      </c>
    </row>
    <row r="14" spans="1:9">
      <c r="C14" s="186" t="s">
        <v>15</v>
      </c>
      <c r="D14" s="187">
        <v>156808</v>
      </c>
      <c r="E14" s="187">
        <v>186916</v>
      </c>
      <c r="F14" s="187">
        <v>75116</v>
      </c>
      <c r="G14" s="187">
        <v>74494</v>
      </c>
      <c r="H14" s="190">
        <f>+(E14-D14)/D14*100</f>
        <v>19.200550992296311</v>
      </c>
      <c r="I14" s="190">
        <f>+(G14-F14)/F14*100</f>
        <v>-0.82805261196016822</v>
      </c>
    </row>
    <row r="15" spans="1:9">
      <c r="C15" s="186" t="s">
        <v>4</v>
      </c>
      <c r="D15" s="187">
        <v>167425</v>
      </c>
      <c r="E15" s="187">
        <v>187332</v>
      </c>
      <c r="F15" s="187">
        <v>87829</v>
      </c>
      <c r="G15" s="187">
        <v>77610</v>
      </c>
      <c r="H15" s="190">
        <f t="shared" ref="H15:H25" si="0">+(E15-D15)/D15*100</f>
        <v>11.890100044796178</v>
      </c>
      <c r="I15" s="190">
        <f t="shared" ref="I15:I25" si="1">+(G15-F15)/F15*100</f>
        <v>-11.63510913251887</v>
      </c>
    </row>
    <row r="16" spans="1:9">
      <c r="C16" s="186" t="s">
        <v>5</v>
      </c>
      <c r="D16" s="187">
        <v>177906</v>
      </c>
      <c r="E16" s="187">
        <v>104044</v>
      </c>
      <c r="F16" s="187">
        <v>83418</v>
      </c>
      <c r="G16" s="187">
        <v>55191</v>
      </c>
      <c r="H16" s="190">
        <f t="shared" si="0"/>
        <v>-41.517430553213494</v>
      </c>
      <c r="I16" s="190">
        <f t="shared" si="1"/>
        <v>-33.838020571099761</v>
      </c>
    </row>
    <row r="17" spans="1:9">
      <c r="C17" s="186" t="s">
        <v>6</v>
      </c>
      <c r="D17" s="187">
        <v>180648</v>
      </c>
      <c r="E17" s="187">
        <v>35163</v>
      </c>
      <c r="F17" s="187">
        <v>93713</v>
      </c>
      <c r="G17" s="187">
        <v>24885</v>
      </c>
      <c r="H17" s="190">
        <f t="shared" si="0"/>
        <v>-80.535073734555596</v>
      </c>
      <c r="I17" s="190">
        <f t="shared" si="1"/>
        <v>-73.445519831826971</v>
      </c>
    </row>
    <row r="18" spans="1:9">
      <c r="C18" s="186" t="s">
        <v>7</v>
      </c>
      <c r="D18" s="187">
        <v>196011</v>
      </c>
      <c r="E18" s="187">
        <v>59339</v>
      </c>
      <c r="F18" s="187">
        <v>94347</v>
      </c>
      <c r="G18" s="187">
        <v>35994</v>
      </c>
      <c r="H18" s="190">
        <f t="shared" si="0"/>
        <v>-69.726699011790146</v>
      </c>
      <c r="I18" s="190">
        <f t="shared" si="1"/>
        <v>-61.84934338134758</v>
      </c>
    </row>
    <row r="19" spans="1:9">
      <c r="C19" s="186" t="s">
        <v>8</v>
      </c>
      <c r="D19" s="187">
        <v>140738</v>
      </c>
      <c r="E19" s="187">
        <v>60133</v>
      </c>
      <c r="F19" s="187">
        <v>67730</v>
      </c>
      <c r="G19" s="187">
        <v>39968</v>
      </c>
      <c r="H19" s="190">
        <f t="shared" si="0"/>
        <v>-57.27308900225951</v>
      </c>
      <c r="I19" s="190">
        <f t="shared" si="1"/>
        <v>-40.989221910527093</v>
      </c>
    </row>
    <row r="20" spans="1:9">
      <c r="C20" s="186" t="s">
        <v>9</v>
      </c>
      <c r="D20" s="187">
        <v>76116</v>
      </c>
      <c r="E20" s="187">
        <v>40922</v>
      </c>
      <c r="F20" s="187">
        <v>61573</v>
      </c>
      <c r="G20" s="187">
        <v>37683</v>
      </c>
      <c r="H20" s="190">
        <f t="shared" si="0"/>
        <v>-46.237321982237638</v>
      </c>
      <c r="I20" s="190">
        <f t="shared" si="1"/>
        <v>-38.799473795332368</v>
      </c>
    </row>
    <row r="21" spans="1:9">
      <c r="C21" s="186" t="s">
        <v>10</v>
      </c>
      <c r="D21" s="187">
        <v>86964</v>
      </c>
      <c r="E21" s="187">
        <v>79731</v>
      </c>
      <c r="F21" s="187">
        <v>62355</v>
      </c>
      <c r="G21" s="187">
        <v>42741</v>
      </c>
      <c r="H21" s="190">
        <f t="shared" si="0"/>
        <v>-8.3172347178142676</v>
      </c>
      <c r="I21" s="190">
        <f t="shared" si="1"/>
        <v>-31.45537647341833</v>
      </c>
    </row>
    <row r="22" spans="1:9">
      <c r="C22" s="186" t="s">
        <v>11</v>
      </c>
      <c r="D22" s="187">
        <v>107352</v>
      </c>
      <c r="E22" s="187">
        <v>69294</v>
      </c>
      <c r="F22" s="187">
        <v>66393</v>
      </c>
      <c r="G22" s="187">
        <v>60840</v>
      </c>
      <c r="H22" s="190">
        <f t="shared" si="0"/>
        <v>-35.45159847976749</v>
      </c>
      <c r="I22" s="190">
        <f t="shared" si="1"/>
        <v>-8.3638335366680217</v>
      </c>
    </row>
    <row r="23" spans="1:9">
      <c r="C23" s="186" t="s">
        <v>12</v>
      </c>
      <c r="D23" s="187">
        <v>131100</v>
      </c>
      <c r="E23" s="187">
        <v>87663</v>
      </c>
      <c r="F23" s="187">
        <v>68452</v>
      </c>
      <c r="G23" s="187">
        <v>69678</v>
      </c>
      <c r="H23" s="190">
        <f t="shared" si="0"/>
        <v>-33.132723112128147</v>
      </c>
      <c r="I23" s="190">
        <f t="shared" si="1"/>
        <v>1.7910360544615205</v>
      </c>
    </row>
    <row r="24" spans="1:9">
      <c r="C24" s="186" t="s">
        <v>13</v>
      </c>
      <c r="D24" s="187">
        <v>133443</v>
      </c>
      <c r="E24" s="187">
        <v>93682</v>
      </c>
      <c r="F24" s="187">
        <v>62502</v>
      </c>
      <c r="G24" s="187">
        <v>67093</v>
      </c>
      <c r="H24" s="190">
        <f t="shared" si="0"/>
        <v>-29.79624259046934</v>
      </c>
      <c r="I24" s="190">
        <f t="shared" si="1"/>
        <v>7.3453649483216532</v>
      </c>
    </row>
    <row r="25" spans="1:9">
      <c r="C25" s="186" t="s">
        <v>14</v>
      </c>
      <c r="D25" s="187">
        <v>135472</v>
      </c>
      <c r="E25" s="187">
        <v>104670</v>
      </c>
      <c r="F25" s="187">
        <v>56050</v>
      </c>
      <c r="G25" s="187">
        <v>64846</v>
      </c>
      <c r="H25" s="190">
        <f t="shared" si="0"/>
        <v>-22.736801700720445</v>
      </c>
      <c r="I25" s="190">
        <f t="shared" si="1"/>
        <v>15.693131132917038</v>
      </c>
    </row>
    <row r="30" spans="1:9" ht="14">
      <c r="A30" s="189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Hoja56">
    <tabColor rgb="FF16B6AE"/>
  </sheetPr>
  <dimension ref="A2:I30"/>
  <sheetViews>
    <sheetView zoomScale="80" zoomScaleNormal="80" workbookViewId="0">
      <selection sqref="A1:O1"/>
    </sheetView>
  </sheetViews>
  <sheetFormatPr baseColWidth="10" defaultColWidth="11" defaultRowHeight="13.5"/>
  <cols>
    <col min="1" max="1" width="25.6640625" style="186" bestFit="1" customWidth="1"/>
    <col min="2" max="2" width="11" style="186"/>
    <col min="3" max="3" width="12.1640625" style="186" bestFit="1" customWidth="1"/>
    <col min="4" max="16384" width="11" style="186"/>
  </cols>
  <sheetData>
    <row r="2" spans="1:9" ht="17.5" thickBot="1">
      <c r="A2" s="5" t="s">
        <v>28</v>
      </c>
      <c r="B2" s="189"/>
    </row>
    <row r="3" spans="1:9" ht="14" thickTop="1"/>
    <row r="4" spans="1:9" ht="42">
      <c r="B4" s="213" t="s">
        <v>0</v>
      </c>
      <c r="C4" s="234" t="s">
        <v>84</v>
      </c>
      <c r="D4" s="213" t="s">
        <v>49</v>
      </c>
    </row>
    <row r="5" spans="1:9">
      <c r="B5" s="206">
        <v>2019</v>
      </c>
      <c r="C5" s="235">
        <v>3341569</v>
      </c>
      <c r="D5" s="207"/>
      <c r="E5" s="187"/>
      <c r="F5" s="187"/>
      <c r="G5" s="187"/>
    </row>
    <row r="6" spans="1:9">
      <c r="B6" s="206">
        <v>2020</v>
      </c>
      <c r="C6" s="236">
        <v>2262335</v>
      </c>
      <c r="D6" s="232">
        <f>+(C6-C5)/C5*100</f>
        <v>-32.297223250514953</v>
      </c>
      <c r="E6" s="188"/>
      <c r="F6" s="188"/>
    </row>
    <row r="11" spans="1:9" ht="17.5" thickBot="1">
      <c r="A11" s="5" t="s">
        <v>30</v>
      </c>
      <c r="I11" s="189"/>
    </row>
    <row r="12" spans="1:9" ht="14" thickTop="1"/>
    <row r="13" spans="1:9" ht="14">
      <c r="A13" s="189"/>
      <c r="D13" s="189" t="s">
        <v>50</v>
      </c>
      <c r="E13" s="189" t="s">
        <v>51</v>
      </c>
      <c r="F13" s="189" t="s">
        <v>52</v>
      </c>
      <c r="G13" s="189" t="s">
        <v>53</v>
      </c>
      <c r="H13" s="189" t="s">
        <v>54</v>
      </c>
      <c r="I13" s="189" t="s">
        <v>55</v>
      </c>
    </row>
    <row r="14" spans="1:9">
      <c r="C14" s="186" t="s">
        <v>15</v>
      </c>
      <c r="D14" s="187">
        <v>195474</v>
      </c>
      <c r="E14" s="187">
        <v>263592</v>
      </c>
      <c r="F14" s="187">
        <v>84006</v>
      </c>
      <c r="G14" s="187">
        <v>99555</v>
      </c>
      <c r="H14" s="190">
        <f>+(E14-D14)/D14*100</f>
        <v>34.847601215506927</v>
      </c>
      <c r="I14" s="190">
        <f>+(G14-F14)/F14*100</f>
        <v>18.509392186272407</v>
      </c>
    </row>
    <row r="15" spans="1:9">
      <c r="C15" s="186" t="s">
        <v>4</v>
      </c>
      <c r="D15" s="187">
        <v>213963</v>
      </c>
      <c r="E15" s="187">
        <v>274189</v>
      </c>
      <c r="F15" s="187">
        <v>93966</v>
      </c>
      <c r="G15" s="187">
        <v>102625</v>
      </c>
      <c r="H15" s="190">
        <f t="shared" ref="H15:H25" si="0">+(E15-D15)/D15*100</f>
        <v>28.147857339820437</v>
      </c>
      <c r="I15" s="190">
        <f t="shared" ref="I15:I25" si="1">+(G15-F15)/F15*100</f>
        <v>9.2150352255070977</v>
      </c>
    </row>
    <row r="16" spans="1:9">
      <c r="C16" s="186" t="s">
        <v>5</v>
      </c>
      <c r="D16" s="187">
        <v>241117</v>
      </c>
      <c r="E16" s="187">
        <v>167035</v>
      </c>
      <c r="F16" s="187">
        <v>97895</v>
      </c>
      <c r="G16" s="187">
        <v>72032</v>
      </c>
      <c r="H16" s="190">
        <f t="shared" si="0"/>
        <v>-30.724503042091598</v>
      </c>
      <c r="I16" s="190">
        <f t="shared" si="1"/>
        <v>-26.419122529240514</v>
      </c>
    </row>
    <row r="17" spans="1:9">
      <c r="C17" s="186" t="s">
        <v>6</v>
      </c>
      <c r="D17" s="187">
        <v>263143</v>
      </c>
      <c r="E17" s="187">
        <v>54222</v>
      </c>
      <c r="F17" s="187">
        <v>112617</v>
      </c>
      <c r="G17" s="187">
        <v>29835</v>
      </c>
      <c r="H17" s="190">
        <f t="shared" si="0"/>
        <v>-79.394473727212954</v>
      </c>
      <c r="I17" s="190">
        <f t="shared" si="1"/>
        <v>-73.5075521457684</v>
      </c>
    </row>
    <row r="18" spans="1:9">
      <c r="C18" s="186" t="s">
        <v>7</v>
      </c>
      <c r="D18" s="187">
        <v>309516</v>
      </c>
      <c r="E18" s="187">
        <v>102818</v>
      </c>
      <c r="F18" s="187">
        <v>117848</v>
      </c>
      <c r="G18" s="187">
        <v>54248</v>
      </c>
      <c r="H18" s="190">
        <f t="shared" si="0"/>
        <v>-66.781038783132374</v>
      </c>
      <c r="I18" s="190">
        <f t="shared" si="1"/>
        <v>-53.967822958387082</v>
      </c>
    </row>
    <row r="19" spans="1:9">
      <c r="C19" s="186" t="s">
        <v>8</v>
      </c>
      <c r="D19" s="187">
        <v>259263</v>
      </c>
      <c r="E19" s="187">
        <v>112565</v>
      </c>
      <c r="F19" s="187">
        <v>90540</v>
      </c>
      <c r="G19" s="187">
        <v>58474</v>
      </c>
      <c r="H19" s="190">
        <f t="shared" si="0"/>
        <v>-56.582697878216322</v>
      </c>
      <c r="I19" s="190">
        <f t="shared" si="1"/>
        <v>-35.416390545615194</v>
      </c>
    </row>
    <row r="20" spans="1:9">
      <c r="C20" s="186" t="s">
        <v>9</v>
      </c>
      <c r="D20" s="187">
        <v>92067</v>
      </c>
      <c r="E20" s="187">
        <v>47008</v>
      </c>
      <c r="F20" s="187">
        <v>62128</v>
      </c>
      <c r="G20" s="187">
        <v>35813</v>
      </c>
      <c r="H20" s="190">
        <f t="shared" si="0"/>
        <v>-48.941531710602057</v>
      </c>
      <c r="I20" s="190">
        <f t="shared" si="1"/>
        <v>-42.356103528199846</v>
      </c>
    </row>
    <row r="21" spans="1:9">
      <c r="C21" s="186" t="s">
        <v>10</v>
      </c>
      <c r="D21" s="187">
        <v>103496</v>
      </c>
      <c r="E21" s="187">
        <v>76722</v>
      </c>
      <c r="F21" s="187">
        <v>60776</v>
      </c>
      <c r="G21" s="187">
        <v>39458</v>
      </c>
      <c r="H21" s="190">
        <f t="shared" si="0"/>
        <v>-25.869598825075364</v>
      </c>
      <c r="I21" s="190">
        <f t="shared" si="1"/>
        <v>-35.076345926023428</v>
      </c>
    </row>
    <row r="22" spans="1:9">
      <c r="C22" s="186" t="s">
        <v>11</v>
      </c>
      <c r="D22" s="187">
        <v>131405</v>
      </c>
      <c r="E22" s="187">
        <v>81978</v>
      </c>
      <c r="F22" s="187">
        <v>67009</v>
      </c>
      <c r="G22" s="187">
        <v>46952</v>
      </c>
      <c r="H22" s="190">
        <f t="shared" si="0"/>
        <v>-37.614246033255966</v>
      </c>
      <c r="I22" s="190">
        <f t="shared" si="1"/>
        <v>-29.931800205942483</v>
      </c>
    </row>
    <row r="23" spans="1:9">
      <c r="C23" s="186" t="s">
        <v>12</v>
      </c>
      <c r="D23" s="187">
        <v>163656</v>
      </c>
      <c r="E23" s="187">
        <v>103452</v>
      </c>
      <c r="F23" s="187">
        <v>70578</v>
      </c>
      <c r="G23" s="187">
        <v>55151</v>
      </c>
      <c r="H23" s="190">
        <f t="shared" si="0"/>
        <v>-36.786918903064965</v>
      </c>
      <c r="I23" s="190">
        <f t="shared" si="1"/>
        <v>-21.858086089149591</v>
      </c>
    </row>
    <row r="24" spans="1:9">
      <c r="C24" s="186" t="s">
        <v>13</v>
      </c>
      <c r="D24" s="187">
        <v>170618</v>
      </c>
      <c r="E24" s="187">
        <v>109181</v>
      </c>
      <c r="F24" s="187">
        <v>65538</v>
      </c>
      <c r="G24" s="187">
        <v>57719</v>
      </c>
      <c r="H24" s="190">
        <f t="shared" si="0"/>
        <v>-36.008510239247911</v>
      </c>
      <c r="I24" s="190">
        <f t="shared" si="1"/>
        <v>-11.930483078519332</v>
      </c>
    </row>
    <row r="25" spans="1:9">
      <c r="C25" s="186" t="s">
        <v>14</v>
      </c>
      <c r="D25" s="187">
        <v>175922</v>
      </c>
      <c r="E25" s="187">
        <v>131185</v>
      </c>
      <c r="F25" s="187">
        <v>63869</v>
      </c>
      <c r="G25" s="187">
        <v>61378</v>
      </c>
      <c r="H25" s="190">
        <f t="shared" si="0"/>
        <v>-25.430020122554314</v>
      </c>
      <c r="I25" s="190">
        <f t="shared" si="1"/>
        <v>-3.9001706618234198</v>
      </c>
    </row>
    <row r="26" spans="1:9" ht="14">
      <c r="D26" s="233"/>
      <c r="E26" s="233"/>
      <c r="F26" s="233"/>
      <c r="G26" s="233"/>
    </row>
    <row r="30" spans="1:9" ht="14">
      <c r="A30" s="189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Hoja57">
    <tabColor rgb="FF16B6AE"/>
  </sheetPr>
  <dimension ref="A2:I30"/>
  <sheetViews>
    <sheetView zoomScale="80" zoomScaleNormal="80" workbookViewId="0">
      <selection sqref="A1:O1"/>
    </sheetView>
  </sheetViews>
  <sheetFormatPr baseColWidth="10" defaultColWidth="11" defaultRowHeight="13.5"/>
  <cols>
    <col min="1" max="1" width="25.6640625" style="186" bestFit="1" customWidth="1"/>
    <col min="2" max="2" width="11" style="186"/>
    <col min="3" max="3" width="12.1640625" style="186" bestFit="1" customWidth="1"/>
    <col min="4" max="16384" width="11" style="186"/>
  </cols>
  <sheetData>
    <row r="2" spans="1:9" ht="17.5" thickBot="1">
      <c r="A2" s="5" t="s">
        <v>28</v>
      </c>
      <c r="B2" s="189"/>
    </row>
    <row r="3" spans="1:9" ht="14" thickTop="1"/>
    <row r="4" spans="1:9" ht="56">
      <c r="B4" s="213" t="s">
        <v>0</v>
      </c>
      <c r="C4" s="234" t="s">
        <v>88</v>
      </c>
      <c r="D4" s="213" t="s">
        <v>49</v>
      </c>
    </row>
    <row r="5" spans="1:9">
      <c r="B5" s="206">
        <v>2019</v>
      </c>
      <c r="C5" s="235">
        <v>1872929</v>
      </c>
      <c r="D5" s="207"/>
      <c r="E5" s="187"/>
      <c r="F5" s="187"/>
      <c r="G5" s="187"/>
    </row>
    <row r="6" spans="1:9">
      <c r="B6" s="206">
        <v>2020</v>
      </c>
      <c r="C6" s="235">
        <v>1358255</v>
      </c>
      <c r="D6" s="232">
        <f>+(C6-C5)/C5*100</f>
        <v>-27.479632169719192</v>
      </c>
      <c r="E6" s="188"/>
      <c r="F6" s="188"/>
    </row>
    <row r="11" spans="1:9" ht="17.5" thickBot="1">
      <c r="A11" s="5" t="s">
        <v>30</v>
      </c>
      <c r="I11" s="189"/>
    </row>
    <row r="12" spans="1:9" ht="14" thickTop="1"/>
    <row r="13" spans="1:9" ht="14">
      <c r="A13" s="189"/>
      <c r="D13" s="189" t="s">
        <v>50</v>
      </c>
      <c r="E13" s="189" t="s">
        <v>51</v>
      </c>
      <c r="F13" s="189" t="s">
        <v>52</v>
      </c>
      <c r="G13" s="189" t="s">
        <v>53</v>
      </c>
      <c r="H13" s="189" t="s">
        <v>54</v>
      </c>
      <c r="I13" s="189" t="s">
        <v>55</v>
      </c>
    </row>
    <row r="14" spans="1:9">
      <c r="C14" s="186" t="s">
        <v>15</v>
      </c>
      <c r="D14" s="187">
        <v>123410</v>
      </c>
      <c r="E14" s="187">
        <v>178059</v>
      </c>
      <c r="F14" s="187">
        <v>22700</v>
      </c>
      <c r="G14" s="187">
        <v>35251</v>
      </c>
      <c r="H14" s="190">
        <f>+(E14-D14)/D14*100</f>
        <v>44.282473057288712</v>
      </c>
      <c r="I14" s="190">
        <f>+(G14-F14)/F14*100</f>
        <v>55.290748898678409</v>
      </c>
    </row>
    <row r="15" spans="1:9">
      <c r="C15" s="186" t="s">
        <v>4</v>
      </c>
      <c r="D15" s="187">
        <v>128619</v>
      </c>
      <c r="E15" s="187">
        <v>185802</v>
      </c>
      <c r="F15" s="187">
        <v>25575</v>
      </c>
      <c r="G15" s="187">
        <v>37313</v>
      </c>
      <c r="H15" s="190">
        <f t="shared" ref="H15:H25" si="0">+(E15-D15)/D15*100</f>
        <v>44.459216756466773</v>
      </c>
      <c r="I15" s="190">
        <f t="shared" ref="I15:I25" si="1">+(G15-F15)/F15*100</f>
        <v>45.896383186705769</v>
      </c>
    </row>
    <row r="16" spans="1:9">
      <c r="C16" s="186" t="s">
        <v>5</v>
      </c>
      <c r="D16" s="187">
        <v>134542</v>
      </c>
      <c r="E16" s="187">
        <v>101274</v>
      </c>
      <c r="F16" s="187">
        <v>27713</v>
      </c>
      <c r="G16" s="187">
        <v>23252</v>
      </c>
      <c r="H16" s="190">
        <f t="shared" si="0"/>
        <v>-24.72685109482541</v>
      </c>
      <c r="I16" s="190">
        <f t="shared" si="1"/>
        <v>-16.097138527045068</v>
      </c>
    </row>
    <row r="17" spans="1:9">
      <c r="C17" s="186" t="s">
        <v>6</v>
      </c>
      <c r="D17" s="187">
        <v>146775</v>
      </c>
      <c r="E17" s="187">
        <v>30460</v>
      </c>
      <c r="F17" s="187">
        <v>40009</v>
      </c>
      <c r="G17" s="187">
        <v>9851</v>
      </c>
      <c r="H17" s="190">
        <f t="shared" si="0"/>
        <v>-79.247146993697839</v>
      </c>
      <c r="I17" s="190">
        <f t="shared" si="1"/>
        <v>-75.37803994101327</v>
      </c>
    </row>
    <row r="18" spans="1:9">
      <c r="C18" s="186" t="s">
        <v>7</v>
      </c>
      <c r="D18" s="187">
        <v>191889</v>
      </c>
      <c r="E18" s="187">
        <v>56529</v>
      </c>
      <c r="F18" s="187">
        <v>46388</v>
      </c>
      <c r="G18" s="187">
        <v>17377</v>
      </c>
      <c r="H18" s="190">
        <f t="shared" si="0"/>
        <v>-70.540781389240664</v>
      </c>
      <c r="I18" s="190">
        <f t="shared" si="1"/>
        <v>-62.539881003707855</v>
      </c>
    </row>
    <row r="19" spans="1:9">
      <c r="C19" s="186" t="s">
        <v>8</v>
      </c>
      <c r="D19" s="187">
        <v>136818</v>
      </c>
      <c r="E19" s="187">
        <v>55704</v>
      </c>
      <c r="F19" s="187">
        <v>32014</v>
      </c>
      <c r="G19" s="187">
        <v>19371</v>
      </c>
      <c r="H19" s="190">
        <f t="shared" si="0"/>
        <v>-59.286058851905452</v>
      </c>
      <c r="I19" s="190">
        <f t="shared" si="1"/>
        <v>-39.49209720747173</v>
      </c>
    </row>
    <row r="20" spans="1:9">
      <c r="C20" s="186" t="s">
        <v>9</v>
      </c>
      <c r="D20" s="187">
        <v>68085</v>
      </c>
      <c r="E20" s="187">
        <v>34794</v>
      </c>
      <c r="F20" s="187">
        <v>27394</v>
      </c>
      <c r="G20" s="187">
        <v>20496</v>
      </c>
      <c r="H20" s="190">
        <f t="shared" si="0"/>
        <v>-48.896232650363515</v>
      </c>
      <c r="I20" s="190">
        <f t="shared" si="1"/>
        <v>-25.180696502883844</v>
      </c>
    </row>
    <row r="21" spans="1:9">
      <c r="C21" s="186" t="s">
        <v>10</v>
      </c>
      <c r="D21" s="187">
        <v>78511</v>
      </c>
      <c r="E21" s="187">
        <v>66552</v>
      </c>
      <c r="F21" s="187">
        <v>32755</v>
      </c>
      <c r="G21" s="187">
        <v>25133</v>
      </c>
      <c r="H21" s="190">
        <f t="shared" si="0"/>
        <v>-15.232260447580595</v>
      </c>
      <c r="I21" s="190">
        <f t="shared" si="1"/>
        <v>-23.269729812242407</v>
      </c>
    </row>
    <row r="22" spans="1:9">
      <c r="C22" s="186" t="s">
        <v>11</v>
      </c>
      <c r="D22" s="187">
        <v>102469</v>
      </c>
      <c r="E22" s="187">
        <v>63591</v>
      </c>
      <c r="F22" s="187">
        <v>34915</v>
      </c>
      <c r="G22" s="187">
        <v>35007</v>
      </c>
      <c r="H22" s="190">
        <f t="shared" si="0"/>
        <v>-37.941231006450735</v>
      </c>
      <c r="I22" s="190">
        <f t="shared" si="1"/>
        <v>0.26349706429901187</v>
      </c>
    </row>
    <row r="23" spans="1:9">
      <c r="C23" s="186" t="s">
        <v>12</v>
      </c>
      <c r="D23" s="187">
        <v>125127</v>
      </c>
      <c r="E23" s="187">
        <v>74932</v>
      </c>
      <c r="F23" s="187">
        <v>30082</v>
      </c>
      <c r="G23" s="187">
        <v>39670</v>
      </c>
      <c r="H23" s="190">
        <f t="shared" si="0"/>
        <v>-40.115242913200191</v>
      </c>
      <c r="I23" s="190">
        <f t="shared" si="1"/>
        <v>31.872880792500496</v>
      </c>
    </row>
    <row r="24" spans="1:9">
      <c r="C24" s="186" t="s">
        <v>13</v>
      </c>
      <c r="D24" s="187">
        <v>123714</v>
      </c>
      <c r="E24" s="187">
        <v>78223</v>
      </c>
      <c r="F24" s="187">
        <v>29180</v>
      </c>
      <c r="G24" s="187">
        <v>36942</v>
      </c>
      <c r="H24" s="190">
        <f t="shared" si="0"/>
        <v>-36.771101087993273</v>
      </c>
      <c r="I24" s="190">
        <f t="shared" si="1"/>
        <v>26.600411240575738</v>
      </c>
    </row>
    <row r="25" spans="1:9">
      <c r="C25" s="186" t="s">
        <v>14</v>
      </c>
      <c r="D25" s="187">
        <v>126829</v>
      </c>
      <c r="E25" s="187">
        <v>89198</v>
      </c>
      <c r="F25" s="187">
        <v>26859</v>
      </c>
      <c r="G25" s="187">
        <v>36276</v>
      </c>
      <c r="H25" s="190">
        <f t="shared" si="0"/>
        <v>-29.670658918701559</v>
      </c>
      <c r="I25" s="190">
        <f t="shared" si="1"/>
        <v>35.060873450240145</v>
      </c>
    </row>
    <row r="30" spans="1:9" ht="14">
      <c r="A30" s="18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1133-F384-4A27-B33E-0C84DA198169}">
  <sheetPr>
    <tabColor theme="9" tint="-0.249977111117893"/>
  </sheetPr>
  <dimension ref="A1:D10"/>
  <sheetViews>
    <sheetView workbookViewId="0">
      <selection activeCell="D12" sqref="D12"/>
    </sheetView>
  </sheetViews>
  <sheetFormatPr baseColWidth="10" defaultRowHeight="13.5"/>
  <cols>
    <col min="1" max="1" width="23.9140625" customWidth="1"/>
    <col min="4" max="4" width="26" customWidth="1"/>
  </cols>
  <sheetData>
    <row r="1" spans="1:4" ht="15.5">
      <c r="A1" s="264" t="s">
        <v>133</v>
      </c>
    </row>
    <row r="2" spans="1:4" ht="16" thickBot="1">
      <c r="A2" s="264"/>
    </row>
    <row r="3" spans="1:4" ht="31.5" thickBot="1">
      <c r="A3" s="309" t="s">
        <v>17</v>
      </c>
      <c r="B3" s="309">
        <v>2019</v>
      </c>
      <c r="C3" s="309">
        <v>2020</v>
      </c>
      <c r="D3" s="309" t="s">
        <v>121</v>
      </c>
    </row>
    <row r="4" spans="1:4" ht="15.5">
      <c r="A4" s="267" t="s">
        <v>18</v>
      </c>
      <c r="B4" s="310">
        <v>5871</v>
      </c>
      <c r="C4" s="310">
        <v>7155</v>
      </c>
      <c r="D4" s="268">
        <v>21.87</v>
      </c>
    </row>
    <row r="5" spans="1:4" ht="15.5">
      <c r="A5" s="267" t="s">
        <v>19</v>
      </c>
      <c r="B5" s="310">
        <v>3705</v>
      </c>
      <c r="C5" s="310">
        <v>4813</v>
      </c>
      <c r="D5" s="268">
        <v>29.91</v>
      </c>
    </row>
    <row r="6" spans="1:4" ht="15.5">
      <c r="A6" s="267" t="s">
        <v>20</v>
      </c>
      <c r="B6" s="310">
        <v>7768</v>
      </c>
      <c r="C6" s="310">
        <v>10535</v>
      </c>
      <c r="D6" s="268">
        <v>35.619999999999997</v>
      </c>
    </row>
    <row r="7" spans="1:4" ht="15.5">
      <c r="A7" s="267" t="s">
        <v>21</v>
      </c>
      <c r="B7" s="310">
        <v>4209</v>
      </c>
      <c r="C7" s="310">
        <v>5451</v>
      </c>
      <c r="D7" s="268">
        <v>29.51</v>
      </c>
    </row>
    <row r="8" spans="1:4" ht="15.5">
      <c r="A8" s="267" t="s">
        <v>22</v>
      </c>
      <c r="B8" s="310">
        <v>4993</v>
      </c>
      <c r="C8" s="310">
        <v>6028</v>
      </c>
      <c r="D8" s="268">
        <v>20.73</v>
      </c>
    </row>
    <row r="9" spans="1:4" ht="16" thickBot="1">
      <c r="A9" s="311" t="s">
        <v>23</v>
      </c>
      <c r="B9" s="312">
        <v>387</v>
      </c>
      <c r="C9" s="312">
        <v>524</v>
      </c>
      <c r="D9" s="312">
        <v>35.4</v>
      </c>
    </row>
    <row r="10" spans="1:4" ht="16" thickBot="1">
      <c r="A10" s="280" t="s">
        <v>16</v>
      </c>
      <c r="B10" s="305">
        <v>26933</v>
      </c>
      <c r="C10" s="305">
        <v>34506</v>
      </c>
      <c r="D10" s="312">
        <v>28.12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Hoja58">
    <tabColor rgb="FF16B6AE"/>
  </sheetPr>
  <dimension ref="B2:G26"/>
  <sheetViews>
    <sheetView topLeftCell="F16" workbookViewId="0">
      <selection activeCell="Q21" sqref="G21:Q21"/>
    </sheetView>
  </sheetViews>
  <sheetFormatPr baseColWidth="10" defaultColWidth="11" defaultRowHeight="14.5"/>
  <cols>
    <col min="1" max="1" width="11" style="237"/>
    <col min="2" max="2" width="11.5" style="237" customWidth="1"/>
    <col min="3" max="16384" width="11" style="237"/>
  </cols>
  <sheetData>
    <row r="2" spans="2:6">
      <c r="C2" s="238"/>
      <c r="F2" s="238"/>
    </row>
    <row r="3" spans="2:6">
      <c r="F3" s="238"/>
    </row>
    <row r="6" spans="2:6">
      <c r="B6" s="314" t="s">
        <v>89</v>
      </c>
      <c r="C6" s="315"/>
      <c r="D6" s="315"/>
      <c r="E6" s="315"/>
      <c r="F6" s="316"/>
    </row>
    <row r="7" spans="2:6">
      <c r="B7" s="239"/>
      <c r="C7" s="240">
        <v>2018</v>
      </c>
      <c r="D7" s="240">
        <v>2019</v>
      </c>
      <c r="E7" s="240">
        <v>2020</v>
      </c>
      <c r="F7" s="240">
        <v>2021</v>
      </c>
    </row>
    <row r="8" spans="2:6">
      <c r="B8" s="239" t="s">
        <v>37</v>
      </c>
      <c r="C8" s="306">
        <v>52.37</v>
      </c>
      <c r="D8" s="306">
        <v>51.08</v>
      </c>
      <c r="E8" s="306">
        <v>54.18</v>
      </c>
      <c r="F8" s="306">
        <v>53.25</v>
      </c>
    </row>
    <row r="9" spans="2:6">
      <c r="B9" s="239" t="s">
        <v>26</v>
      </c>
      <c r="C9" s="306">
        <v>53.11</v>
      </c>
      <c r="D9" s="306">
        <v>52.64</v>
      </c>
      <c r="E9" s="306">
        <v>56.06</v>
      </c>
      <c r="F9" s="306">
        <v>54.687226056683237</v>
      </c>
    </row>
    <row r="10" spans="2:6">
      <c r="B10" s="239" t="s">
        <v>27</v>
      </c>
      <c r="C10" s="306">
        <v>50.13</v>
      </c>
      <c r="D10" s="306">
        <v>45.97</v>
      </c>
      <c r="E10" s="306">
        <v>48.85</v>
      </c>
      <c r="F10" s="306">
        <v>49.164981219300778</v>
      </c>
    </row>
    <row r="15" spans="2:6" ht="33.75" customHeight="1">
      <c r="B15" s="317" t="s">
        <v>90</v>
      </c>
      <c r="C15" s="318"/>
      <c r="D15" s="318"/>
      <c r="E15" s="318"/>
      <c r="F15" s="319"/>
    </row>
    <row r="16" spans="2:6">
      <c r="B16" s="239"/>
      <c r="C16" s="240">
        <v>2018</v>
      </c>
      <c r="D16" s="240">
        <v>2019</v>
      </c>
      <c r="E16" s="240">
        <v>2020</v>
      </c>
      <c r="F16" s="240">
        <v>2021</v>
      </c>
    </row>
    <row r="17" spans="2:7">
      <c r="B17" s="239" t="s">
        <v>37</v>
      </c>
      <c r="C17" s="306">
        <v>66.08</v>
      </c>
      <c r="D17" s="306">
        <v>59.4</v>
      </c>
      <c r="E17" s="306">
        <v>66.7</v>
      </c>
      <c r="F17" s="306">
        <v>75.808439394621914</v>
      </c>
    </row>
    <row r="18" spans="2:7">
      <c r="B18" s="239" t="s">
        <v>26</v>
      </c>
      <c r="C18" s="306">
        <v>68.069999999999993</v>
      </c>
      <c r="D18" s="306">
        <v>57.6</v>
      </c>
      <c r="E18" s="306">
        <v>67.67</v>
      </c>
      <c r="F18" s="306">
        <v>76.581729426122251</v>
      </c>
    </row>
    <row r="19" spans="2:7">
      <c r="B19" s="239" t="s">
        <v>27</v>
      </c>
      <c r="C19" s="306">
        <v>61.97</v>
      </c>
      <c r="D19" s="306">
        <v>63.26</v>
      </c>
      <c r="E19" s="306">
        <v>64.489999999999995</v>
      </c>
      <c r="F19" s="306">
        <v>73.994911044082784</v>
      </c>
    </row>
    <row r="22" spans="2:7" ht="28.5" customHeight="1">
      <c r="B22" s="320"/>
      <c r="C22" s="320"/>
      <c r="D22" s="320"/>
      <c r="E22" s="320"/>
      <c r="F22" s="320"/>
      <c r="G22" s="237" t="s">
        <v>91</v>
      </c>
    </row>
    <row r="23" spans="2:7">
      <c r="C23" s="242"/>
      <c r="D23" s="242"/>
      <c r="E23" s="242"/>
      <c r="F23" s="242"/>
    </row>
    <row r="24" spans="2:7">
      <c r="C24" s="238"/>
      <c r="F24" s="238"/>
    </row>
    <row r="25" spans="2:7">
      <c r="F25" s="238"/>
    </row>
    <row r="26" spans="2:7">
      <c r="F26" s="238"/>
    </row>
  </sheetData>
  <mergeCells count="3">
    <mergeCell ref="B6:F6"/>
    <mergeCell ref="B15:F15"/>
    <mergeCell ref="B22:F2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Hoja59">
    <tabColor rgb="FF16B6AE"/>
  </sheetPr>
  <dimension ref="B3:AM22"/>
  <sheetViews>
    <sheetView topLeftCell="E1" workbookViewId="0">
      <selection activeCell="H18" sqref="H18"/>
    </sheetView>
  </sheetViews>
  <sheetFormatPr baseColWidth="10" defaultColWidth="11" defaultRowHeight="14.5"/>
  <cols>
    <col min="1" max="1" width="11" style="237"/>
    <col min="2" max="2" width="11.1640625" style="237" customWidth="1"/>
    <col min="3" max="5" width="5.75" style="237" bestFit="1" customWidth="1"/>
    <col min="6" max="6" width="5.1640625" style="237" customWidth="1"/>
    <col min="7" max="33" width="11" style="237"/>
    <col min="34" max="34" width="11.1640625" style="237" customWidth="1"/>
    <col min="35" max="35" width="4.83203125" style="237" bestFit="1" customWidth="1"/>
    <col min="36" max="39" width="5.1640625" style="237" bestFit="1" customWidth="1"/>
    <col min="40" max="16384" width="11" style="237"/>
  </cols>
  <sheetData>
    <row r="3" spans="2:39">
      <c r="B3" s="317" t="s">
        <v>92</v>
      </c>
      <c r="C3" s="318"/>
      <c r="D3" s="318"/>
      <c r="E3" s="318"/>
      <c r="F3" s="319"/>
      <c r="AH3" s="317" t="s">
        <v>92</v>
      </c>
      <c r="AI3" s="318"/>
      <c r="AJ3" s="318"/>
      <c r="AK3" s="318"/>
      <c r="AL3" s="318"/>
      <c r="AM3" s="319"/>
    </row>
    <row r="4" spans="2:39">
      <c r="B4" s="239"/>
      <c r="C4" s="240">
        <v>2018</v>
      </c>
      <c r="D4" s="240">
        <v>2019</v>
      </c>
      <c r="E4" s="240">
        <v>2020</v>
      </c>
      <c r="F4" s="240">
        <v>2021</v>
      </c>
      <c r="AH4" s="239"/>
      <c r="AI4" s="240">
        <v>2017</v>
      </c>
      <c r="AJ4" s="240">
        <v>2018</v>
      </c>
      <c r="AK4" s="240">
        <v>2019</v>
      </c>
      <c r="AL4" s="240">
        <v>2020</v>
      </c>
      <c r="AM4" s="240">
        <v>2021</v>
      </c>
    </row>
    <row r="5" spans="2:39">
      <c r="B5" s="239" t="s">
        <v>37</v>
      </c>
      <c r="C5" s="306">
        <v>47.95</v>
      </c>
      <c r="D5" s="306">
        <v>48.26</v>
      </c>
      <c r="E5" s="306">
        <v>48.88</v>
      </c>
      <c r="F5" s="306">
        <v>47.74</v>
      </c>
      <c r="AH5" s="239" t="s">
        <v>37</v>
      </c>
      <c r="AI5" s="241">
        <v>45.24</v>
      </c>
      <c r="AJ5" s="239">
        <v>47.95</v>
      </c>
      <c r="AK5" s="241">
        <v>48.26</v>
      </c>
      <c r="AL5" s="239">
        <v>48.88</v>
      </c>
      <c r="AM5" s="239">
        <v>47.74</v>
      </c>
    </row>
    <row r="6" spans="2:39">
      <c r="B6" s="239" t="s">
        <v>26</v>
      </c>
      <c r="C6" s="306">
        <v>47.82</v>
      </c>
      <c r="D6" s="306">
        <v>49.85</v>
      </c>
      <c r="E6" s="306">
        <v>50.89</v>
      </c>
      <c r="F6" s="306">
        <v>48.876470936077112</v>
      </c>
      <c r="AH6" s="239" t="s">
        <v>26</v>
      </c>
      <c r="AI6" s="239"/>
      <c r="AJ6" s="239">
        <v>47.82</v>
      </c>
      <c r="AK6" s="239">
        <v>49.85</v>
      </c>
      <c r="AL6" s="239">
        <v>50.89</v>
      </c>
      <c r="AM6" s="241">
        <v>48.876470936077112</v>
      </c>
    </row>
    <row r="7" spans="2:39">
      <c r="B7" s="239" t="s">
        <v>27</v>
      </c>
      <c r="C7" s="306">
        <v>48.22</v>
      </c>
      <c r="D7" s="306">
        <v>45.61</v>
      </c>
      <c r="E7" s="306">
        <v>45.25</v>
      </c>
      <c r="F7" s="306">
        <v>45.859672910078075</v>
      </c>
      <c r="AH7" s="239" t="s">
        <v>27</v>
      </c>
      <c r="AI7" s="239"/>
      <c r="AJ7" s="239">
        <v>48.22</v>
      </c>
      <c r="AK7" s="239">
        <v>45.61</v>
      </c>
      <c r="AL7" s="239">
        <v>45.25</v>
      </c>
      <c r="AM7" s="241">
        <v>45.859672910078075</v>
      </c>
    </row>
    <row r="10" spans="2:39">
      <c r="B10" s="317" t="s">
        <v>93</v>
      </c>
      <c r="C10" s="318"/>
      <c r="D10" s="318"/>
      <c r="E10" s="318"/>
      <c r="F10" s="319"/>
      <c r="AH10" s="317" t="s">
        <v>93</v>
      </c>
      <c r="AI10" s="318"/>
      <c r="AJ10" s="318"/>
      <c r="AK10" s="318"/>
      <c r="AL10" s="318"/>
      <c r="AM10" s="319"/>
    </row>
    <row r="11" spans="2:39">
      <c r="B11" s="239"/>
      <c r="C11" s="240">
        <v>2018</v>
      </c>
      <c r="D11" s="240">
        <v>2019</v>
      </c>
      <c r="E11" s="240">
        <v>2020</v>
      </c>
      <c r="F11" s="240">
        <v>2021</v>
      </c>
      <c r="AH11" s="239"/>
      <c r="AI11" s="240">
        <v>2017</v>
      </c>
      <c r="AJ11" s="240">
        <v>2018</v>
      </c>
      <c r="AK11" s="240">
        <v>2019</v>
      </c>
      <c r="AL11" s="240">
        <v>2020</v>
      </c>
      <c r="AM11" s="240">
        <v>2021</v>
      </c>
    </row>
    <row r="12" spans="2:39">
      <c r="B12" s="239" t="s">
        <v>37</v>
      </c>
      <c r="C12" s="307">
        <v>29.41</v>
      </c>
      <c r="D12" s="307">
        <v>27.36</v>
      </c>
      <c r="E12" s="307">
        <v>27.05</v>
      </c>
      <c r="F12" s="308">
        <v>27.98</v>
      </c>
      <c r="AH12" s="239" t="s">
        <v>37</v>
      </c>
      <c r="AI12" s="243">
        <v>29.79</v>
      </c>
      <c r="AJ12" s="243">
        <v>29.41</v>
      </c>
      <c r="AK12" s="243">
        <v>27.36</v>
      </c>
      <c r="AL12" s="243">
        <v>27.05</v>
      </c>
      <c r="AM12" s="244">
        <v>27.98</v>
      </c>
    </row>
    <row r="13" spans="2:39">
      <c r="B13" s="239" t="s">
        <v>26</v>
      </c>
      <c r="C13" s="306">
        <v>25.25</v>
      </c>
      <c r="D13" s="306">
        <v>23.98</v>
      </c>
      <c r="E13" s="306">
        <v>25.32</v>
      </c>
      <c r="F13" s="306">
        <v>27.371995093721946</v>
      </c>
      <c r="AH13" s="239" t="s">
        <v>26</v>
      </c>
      <c r="AI13" s="239"/>
      <c r="AJ13" s="239">
        <v>25.25</v>
      </c>
      <c r="AK13" s="239">
        <v>23.98</v>
      </c>
      <c r="AL13" s="239">
        <v>25.32</v>
      </c>
      <c r="AM13" s="241">
        <v>27.371995093721946</v>
      </c>
    </row>
    <row r="14" spans="2:39">
      <c r="B14" s="239" t="s">
        <v>27</v>
      </c>
      <c r="C14" s="306">
        <v>36.369999999999997</v>
      </c>
      <c r="D14" s="306">
        <v>32.9</v>
      </c>
      <c r="E14" s="306">
        <v>30.24</v>
      </c>
      <c r="F14" s="306">
        <v>29.112181652162082</v>
      </c>
      <c r="AH14" s="239" t="s">
        <v>27</v>
      </c>
      <c r="AI14" s="239"/>
      <c r="AJ14" s="239">
        <v>36.369999999999997</v>
      </c>
      <c r="AK14" s="239">
        <v>32.9</v>
      </c>
      <c r="AL14" s="239">
        <v>30.24</v>
      </c>
      <c r="AM14" s="241">
        <v>29.112181652162082</v>
      </c>
    </row>
    <row r="16" spans="2:39">
      <c r="H16" s="321"/>
      <c r="I16" s="322"/>
      <c r="J16" s="322"/>
    </row>
    <row r="17" spans="2:39" ht="31.5" customHeight="1">
      <c r="B17" s="320"/>
      <c r="C17" s="320"/>
      <c r="D17" s="320"/>
      <c r="E17" s="320"/>
      <c r="F17" s="320"/>
      <c r="H17" s="321"/>
      <c r="I17" s="245"/>
      <c r="J17" s="245"/>
      <c r="AH17" s="317" t="s">
        <v>94</v>
      </c>
      <c r="AI17" s="318"/>
      <c r="AJ17" s="318"/>
      <c r="AK17" s="318"/>
      <c r="AL17" s="318"/>
      <c r="AM17" s="319"/>
    </row>
    <row r="18" spans="2:39">
      <c r="C18" s="242"/>
      <c r="D18" s="242"/>
      <c r="E18" s="242"/>
      <c r="F18" s="242"/>
      <c r="I18" s="238"/>
      <c r="J18" s="238"/>
      <c r="AH18" s="239"/>
      <c r="AI18" s="240">
        <v>2017</v>
      </c>
      <c r="AJ18" s="240">
        <v>2018</v>
      </c>
      <c r="AK18" s="240">
        <v>2019</v>
      </c>
      <c r="AL18" s="240">
        <v>2020</v>
      </c>
      <c r="AM18" s="240">
        <v>2021</v>
      </c>
    </row>
    <row r="19" spans="2:39">
      <c r="C19" s="238"/>
      <c r="I19" s="238"/>
      <c r="AH19" s="239" t="s">
        <v>37</v>
      </c>
      <c r="AI19" s="241">
        <v>68.400000000000006</v>
      </c>
      <c r="AJ19" s="241">
        <v>70.400000000000006</v>
      </c>
      <c r="AK19" s="239">
        <v>64.069999999999993</v>
      </c>
      <c r="AL19" s="239">
        <v>70.45</v>
      </c>
      <c r="AM19" s="239">
        <v>71.11</v>
      </c>
    </row>
    <row r="20" spans="2:39">
      <c r="F20" s="238"/>
      <c r="J20" s="238"/>
      <c r="AH20" s="239" t="s">
        <v>26</v>
      </c>
      <c r="AI20" s="239"/>
      <c r="AJ20" s="239">
        <v>72.87</v>
      </c>
      <c r="AK20" s="239">
        <v>62.07</v>
      </c>
      <c r="AL20" s="239">
        <v>70.489999999999995</v>
      </c>
      <c r="AM20" s="241">
        <v>69.452363883186351</v>
      </c>
    </row>
    <row r="21" spans="2:39">
      <c r="F21" s="238"/>
      <c r="J21" s="238"/>
      <c r="AH21" s="239" t="s">
        <v>27</v>
      </c>
      <c r="AI21" s="239"/>
      <c r="AJ21" s="239">
        <v>65.39</v>
      </c>
      <c r="AK21" s="239">
        <v>68.64</v>
      </c>
      <c r="AL21" s="239">
        <v>70.349999999999994</v>
      </c>
      <c r="AM21" s="241">
        <v>74.459323156745057</v>
      </c>
    </row>
    <row r="22" spans="2:39">
      <c r="J22" s="238"/>
    </row>
  </sheetData>
  <mergeCells count="8">
    <mergeCell ref="B3:F3"/>
    <mergeCell ref="AH3:AM3"/>
    <mergeCell ref="B10:F10"/>
    <mergeCell ref="AH10:AM10"/>
    <mergeCell ref="H16:H17"/>
    <mergeCell ref="I16:J16"/>
    <mergeCell ref="B17:F17"/>
    <mergeCell ref="AH17:AM1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23F5-EB3B-4929-B9BC-C09580338EDE}">
  <sheetPr>
    <tabColor rgb="FFE844E0"/>
  </sheetPr>
  <dimension ref="A1:D9"/>
  <sheetViews>
    <sheetView workbookViewId="0">
      <selection activeCell="G7" sqref="G7"/>
    </sheetView>
  </sheetViews>
  <sheetFormatPr baseColWidth="10" defaultRowHeight="13.5"/>
  <sheetData>
    <row r="1" spans="1:4" ht="14" thickBot="1"/>
    <row r="2" spans="1:4" ht="62.5" thickBot="1">
      <c r="A2" s="334" t="s">
        <v>17</v>
      </c>
      <c r="B2" s="335">
        <v>2019</v>
      </c>
      <c r="C2" s="335">
        <v>2020</v>
      </c>
      <c r="D2" s="335" t="s">
        <v>142</v>
      </c>
    </row>
    <row r="3" spans="1:4" ht="31">
      <c r="A3" s="336" t="s">
        <v>18</v>
      </c>
      <c r="B3" s="337">
        <v>13</v>
      </c>
      <c r="C3" s="337">
        <v>11</v>
      </c>
      <c r="D3" s="337">
        <v>-15.38</v>
      </c>
    </row>
    <row r="4" spans="1:4" ht="15.5">
      <c r="A4" s="336" t="s">
        <v>19</v>
      </c>
      <c r="B4" s="337">
        <v>15</v>
      </c>
      <c r="C4" s="337">
        <v>13</v>
      </c>
      <c r="D4" s="337">
        <v>-13.33</v>
      </c>
    </row>
    <row r="5" spans="1:4" ht="15.5">
      <c r="A5" s="336" t="s">
        <v>20</v>
      </c>
      <c r="B5" s="337">
        <v>9</v>
      </c>
      <c r="C5" s="337">
        <v>15</v>
      </c>
      <c r="D5" s="337">
        <v>66.67</v>
      </c>
    </row>
    <row r="6" spans="1:4" ht="15.5">
      <c r="A6" s="336" t="s">
        <v>21</v>
      </c>
      <c r="B6" s="337">
        <v>6</v>
      </c>
      <c r="C6" s="337">
        <v>7</v>
      </c>
      <c r="D6" s="337">
        <v>16.670000000000002</v>
      </c>
    </row>
    <row r="7" spans="1:4" ht="15.5">
      <c r="A7" s="336" t="s">
        <v>22</v>
      </c>
      <c r="B7" s="337">
        <v>7</v>
      </c>
      <c r="C7" s="337">
        <v>3</v>
      </c>
      <c r="D7" s="337">
        <v>-57.14</v>
      </c>
    </row>
    <row r="8" spans="1:4" ht="31.5" thickBot="1">
      <c r="A8" s="336" t="s">
        <v>23</v>
      </c>
      <c r="B8" s="337">
        <v>1</v>
      </c>
      <c r="C8" s="337">
        <v>2</v>
      </c>
      <c r="D8" s="337">
        <v>100</v>
      </c>
    </row>
    <row r="9" spans="1:4" ht="16" thickBot="1">
      <c r="A9" s="334" t="s">
        <v>16</v>
      </c>
      <c r="B9" s="338">
        <v>51</v>
      </c>
      <c r="C9" s="338">
        <v>51</v>
      </c>
      <c r="D9" s="338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7A14-55D2-4D69-8F8D-BF04CC075D8B}">
  <sheetPr>
    <tabColor rgb="FFE844E0"/>
  </sheetPr>
  <dimension ref="A1"/>
  <sheetViews>
    <sheetView workbookViewId="0">
      <selection activeCell="A2" sqref="A2"/>
    </sheetView>
  </sheetViews>
  <sheetFormatPr baseColWidth="10" defaultRowHeight="13.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03B4-B2CC-42BF-B0C9-B80A6A0B2E30}">
  <sheetPr>
    <tabColor rgb="FFE844E0"/>
  </sheetPr>
  <dimension ref="A1:I10"/>
  <sheetViews>
    <sheetView workbookViewId="0">
      <selection activeCell="F3" sqref="F3:I8"/>
    </sheetView>
  </sheetViews>
  <sheetFormatPr baseColWidth="10" defaultRowHeight="13.5"/>
  <cols>
    <col min="1" max="1" width="22.33203125" customWidth="1"/>
    <col min="2" max="3" width="5.83203125" bestFit="1" customWidth="1"/>
    <col min="4" max="4" width="10.58203125" bestFit="1" customWidth="1"/>
  </cols>
  <sheetData>
    <row r="1" spans="1:9" ht="14.5">
      <c r="A1" s="273" t="s">
        <v>122</v>
      </c>
    </row>
    <row r="2" spans="1:9" ht="14.5" thickBot="1">
      <c r="A2" s="271"/>
    </row>
    <row r="3" spans="1:9" ht="62.5" thickBot="1">
      <c r="A3" s="265" t="s">
        <v>17</v>
      </c>
      <c r="B3" s="265">
        <v>2019</v>
      </c>
      <c r="C3" s="265">
        <v>2020</v>
      </c>
      <c r="D3" s="266" t="s">
        <v>121</v>
      </c>
      <c r="F3" s="265" t="s">
        <v>58</v>
      </c>
      <c r="G3" s="265">
        <v>2019</v>
      </c>
      <c r="H3" s="265">
        <v>2020</v>
      </c>
      <c r="I3" s="266" t="s">
        <v>121</v>
      </c>
    </row>
    <row r="4" spans="1:9" ht="15.5">
      <c r="A4" s="267" t="s">
        <v>18</v>
      </c>
      <c r="B4" s="268">
        <v>264</v>
      </c>
      <c r="C4" s="268">
        <v>269</v>
      </c>
      <c r="D4" s="268">
        <v>1.89</v>
      </c>
      <c r="F4" s="267" t="s">
        <v>26</v>
      </c>
      <c r="G4" s="268">
        <v>683</v>
      </c>
      <c r="H4" s="268">
        <v>783</v>
      </c>
      <c r="I4" s="313">
        <f>-(G4-H4)/G4*100</f>
        <v>14.641288433382138</v>
      </c>
    </row>
    <row r="5" spans="1:9" ht="15.5">
      <c r="A5" s="267" t="s">
        <v>19</v>
      </c>
      <c r="B5" s="268">
        <v>205</v>
      </c>
      <c r="C5" s="268">
        <v>284</v>
      </c>
      <c r="D5" s="268">
        <v>38.54</v>
      </c>
      <c r="F5" s="267" t="s">
        <v>27</v>
      </c>
      <c r="G5" s="268">
        <v>462</v>
      </c>
      <c r="H5" s="268">
        <v>556</v>
      </c>
      <c r="I5" s="313">
        <f t="shared" ref="I5:I7" si="0">-(G5-H5)/G5*100</f>
        <v>20.346320346320347</v>
      </c>
    </row>
    <row r="6" spans="1:9" ht="15.5">
      <c r="A6" s="267" t="s">
        <v>20</v>
      </c>
      <c r="B6" s="268">
        <v>324</v>
      </c>
      <c r="C6" s="268">
        <v>383</v>
      </c>
      <c r="D6" s="268">
        <v>18.21</v>
      </c>
      <c r="F6" s="267" t="s">
        <v>44</v>
      </c>
      <c r="G6" s="268">
        <v>10</v>
      </c>
      <c r="H6" s="268">
        <v>14</v>
      </c>
      <c r="I6" s="313">
        <f t="shared" si="0"/>
        <v>40</v>
      </c>
    </row>
    <row r="7" spans="1:9" ht="16" thickBot="1">
      <c r="A7" s="267" t="s">
        <v>21</v>
      </c>
      <c r="B7" s="268">
        <v>157</v>
      </c>
      <c r="C7" s="268">
        <v>186</v>
      </c>
      <c r="D7" s="268">
        <v>18.47</v>
      </c>
      <c r="F7" s="267" t="s">
        <v>43</v>
      </c>
      <c r="G7" s="268">
        <v>2</v>
      </c>
      <c r="H7" s="268">
        <v>2</v>
      </c>
      <c r="I7" s="313">
        <f t="shared" si="0"/>
        <v>0</v>
      </c>
    </row>
    <row r="8" spans="1:9" ht="16" thickBot="1">
      <c r="A8" s="267" t="s">
        <v>22</v>
      </c>
      <c r="B8" s="268">
        <v>186</v>
      </c>
      <c r="C8" s="268">
        <v>209</v>
      </c>
      <c r="D8" s="268">
        <v>12.37</v>
      </c>
      <c r="F8" s="265" t="s">
        <v>16</v>
      </c>
      <c r="G8" s="269">
        <v>1157</v>
      </c>
      <c r="H8" s="269">
        <v>1355</v>
      </c>
      <c r="I8" s="270">
        <v>17.11</v>
      </c>
    </row>
    <row r="9" spans="1:9" ht="16" thickBot="1">
      <c r="A9" s="267" t="s">
        <v>23</v>
      </c>
      <c r="B9" s="268">
        <v>21</v>
      </c>
      <c r="C9" s="268">
        <v>24</v>
      </c>
      <c r="D9" s="268">
        <v>14.29</v>
      </c>
      <c r="F9" s="267"/>
      <c r="G9" s="268"/>
      <c r="H9" s="268"/>
      <c r="I9" s="268"/>
    </row>
    <row r="10" spans="1:9" ht="16" thickBot="1">
      <c r="A10" s="265" t="s">
        <v>16</v>
      </c>
      <c r="B10" s="269">
        <v>1157</v>
      </c>
      <c r="C10" s="269">
        <v>1355</v>
      </c>
      <c r="D10" s="270">
        <v>17.11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5076-70D6-483E-A8A3-FE71AA6B76E3}">
  <sheetPr>
    <tabColor rgb="FFE844E0"/>
  </sheetPr>
  <dimension ref="A1:G51"/>
  <sheetViews>
    <sheetView workbookViewId="0">
      <selection activeCell="J13" sqref="J13"/>
    </sheetView>
  </sheetViews>
  <sheetFormatPr baseColWidth="10" defaultRowHeight="13.5"/>
  <sheetData>
    <row r="1" spans="1:7" ht="14.5">
      <c r="A1" s="273" t="s">
        <v>123</v>
      </c>
    </row>
    <row r="2" spans="1:7" ht="14" thickBot="1"/>
    <row r="3" spans="1:7" ht="14" thickBot="1">
      <c r="A3" s="323" t="s">
        <v>17</v>
      </c>
      <c r="B3" s="325" t="s">
        <v>76</v>
      </c>
      <c r="C3" s="325"/>
      <c r="D3" s="325"/>
    </row>
    <row r="4" spans="1:7" ht="39.5" thickBot="1">
      <c r="A4" s="324"/>
      <c r="B4" s="274">
        <v>2019</v>
      </c>
      <c r="C4" s="274">
        <v>2020</v>
      </c>
      <c r="D4" s="275" t="s">
        <v>49</v>
      </c>
      <c r="E4" s="275" t="s">
        <v>135</v>
      </c>
      <c r="F4" s="275" t="s">
        <v>134</v>
      </c>
      <c r="G4" s="4">
        <f>+AVERAGE(E5:E10)</f>
        <v>0.64666666666666683</v>
      </c>
    </row>
    <row r="5" spans="1:7" ht="14" thickBot="1">
      <c r="A5" s="276" t="s">
        <v>18</v>
      </c>
      <c r="B5" s="277">
        <v>4.43</v>
      </c>
      <c r="C5" s="277">
        <v>4.58</v>
      </c>
      <c r="D5" s="277">
        <v>3.39</v>
      </c>
      <c r="E5" s="277">
        <f>C5-B5</f>
        <v>0.15000000000000036</v>
      </c>
      <c r="F5" s="275" t="s">
        <v>136</v>
      </c>
      <c r="G5" s="4">
        <f>+_xlfn.STDEV.S(E5:E10)</f>
        <v>0.69298388629654806</v>
      </c>
    </row>
    <row r="6" spans="1:7" ht="26.5" thickBot="1">
      <c r="A6" s="276" t="s">
        <v>19</v>
      </c>
      <c r="B6" s="277">
        <v>7.65</v>
      </c>
      <c r="C6" s="277">
        <v>8.2200000000000006</v>
      </c>
      <c r="D6" s="277">
        <v>7.45</v>
      </c>
      <c r="E6" s="277">
        <f t="shared" ref="E6:E10" si="0">C6-B6</f>
        <v>0.57000000000000028</v>
      </c>
      <c r="F6" s="275" t="s">
        <v>137</v>
      </c>
      <c r="G6" s="4">
        <f>+G5/SQRT(6)</f>
        <v>0.2829094868995698</v>
      </c>
    </row>
    <row r="7" spans="1:7" ht="14" thickBot="1">
      <c r="A7" s="276" t="s">
        <v>20</v>
      </c>
      <c r="B7" s="277">
        <v>5.09</v>
      </c>
      <c r="C7" s="277">
        <v>5.96</v>
      </c>
      <c r="D7" s="277">
        <v>17.09</v>
      </c>
      <c r="E7" s="277">
        <f t="shared" si="0"/>
        <v>0.87000000000000011</v>
      </c>
      <c r="F7" s="275" t="s">
        <v>138</v>
      </c>
      <c r="G7" s="4">
        <f>+G4/G6</f>
        <v>2.2857722932996851</v>
      </c>
    </row>
    <row r="8" spans="1:7" ht="14" thickBot="1">
      <c r="A8" s="276" t="s">
        <v>21</v>
      </c>
      <c r="B8" s="277">
        <v>5.23</v>
      </c>
      <c r="C8" s="277">
        <v>5.32</v>
      </c>
      <c r="D8" s="277">
        <v>1.72</v>
      </c>
      <c r="E8" s="277">
        <f t="shared" si="0"/>
        <v>8.9999999999999858E-2</v>
      </c>
      <c r="F8" s="275" t="s">
        <v>139</v>
      </c>
      <c r="G8" s="4">
        <f>+_xlfn.T.DIST.2T(ABS(G7),5)</f>
        <v>7.1023629256780796E-2</v>
      </c>
    </row>
    <row r="9" spans="1:7">
      <c r="A9" s="276" t="s">
        <v>22</v>
      </c>
      <c r="B9" s="277">
        <v>5.36</v>
      </c>
      <c r="C9" s="277">
        <v>5.63</v>
      </c>
      <c r="D9" s="277">
        <v>5.04</v>
      </c>
      <c r="E9" s="277">
        <f t="shared" si="0"/>
        <v>0.26999999999999957</v>
      </c>
    </row>
    <row r="10" spans="1:7" ht="14" thickBot="1">
      <c r="A10" s="276" t="s">
        <v>23</v>
      </c>
      <c r="B10" s="277">
        <v>5.26</v>
      </c>
      <c r="C10" s="277">
        <v>7.19</v>
      </c>
      <c r="D10" s="277">
        <v>36.69</v>
      </c>
      <c r="E10" s="277">
        <f t="shared" si="0"/>
        <v>1.9300000000000006</v>
      </c>
    </row>
    <row r="11" spans="1:7" ht="14" thickBot="1">
      <c r="A11" s="278" t="s">
        <v>16</v>
      </c>
      <c r="B11" s="279">
        <v>5.45</v>
      </c>
      <c r="C11" s="279">
        <v>5.68</v>
      </c>
      <c r="D11" s="279">
        <v>4.22</v>
      </c>
    </row>
    <row r="12" spans="1:7" ht="14" thickBot="1"/>
    <row r="13" spans="1:7" ht="14" thickBot="1">
      <c r="A13" s="323" t="s">
        <v>17</v>
      </c>
      <c r="B13" s="325" t="s">
        <v>77</v>
      </c>
      <c r="C13" s="325"/>
      <c r="D13" s="325"/>
    </row>
    <row r="14" spans="1:7" ht="39.5" thickBot="1">
      <c r="A14" s="324"/>
      <c r="B14" s="274">
        <v>2019</v>
      </c>
      <c r="C14" s="274">
        <v>2020</v>
      </c>
      <c r="D14" s="275" t="s">
        <v>49</v>
      </c>
      <c r="E14" s="275" t="s">
        <v>135</v>
      </c>
      <c r="F14" s="275" t="s">
        <v>134</v>
      </c>
      <c r="G14" s="4">
        <f>+AVERAGE(E15:E20)</f>
        <v>0.23000000000000007</v>
      </c>
    </row>
    <row r="15" spans="1:7" ht="14" thickBot="1">
      <c r="A15" s="276" t="s">
        <v>18</v>
      </c>
      <c r="B15" s="277">
        <v>1.44</v>
      </c>
      <c r="C15" s="277">
        <v>1.64</v>
      </c>
      <c r="D15" s="277">
        <v>13.89</v>
      </c>
      <c r="E15" s="277">
        <f>C15-B15</f>
        <v>0.19999999999999996</v>
      </c>
      <c r="F15" s="275" t="s">
        <v>136</v>
      </c>
      <c r="G15" s="4">
        <f>+_xlfn.STDEV.S(E15:E20)</f>
        <v>0.23125743231299617</v>
      </c>
    </row>
    <row r="16" spans="1:7" ht="26.5" thickBot="1">
      <c r="A16" s="276" t="s">
        <v>19</v>
      </c>
      <c r="B16" s="277">
        <v>1.4</v>
      </c>
      <c r="C16" s="277">
        <v>1.83</v>
      </c>
      <c r="D16" s="277">
        <v>30.71</v>
      </c>
      <c r="E16" s="277">
        <f t="shared" ref="E16:E20" si="1">C16-B16</f>
        <v>0.43000000000000016</v>
      </c>
      <c r="F16" s="275" t="s">
        <v>137</v>
      </c>
      <c r="G16" s="4">
        <f>+G15/SQRT(6)</f>
        <v>9.4410451398843215E-2</v>
      </c>
    </row>
    <row r="17" spans="1:7" ht="14" thickBot="1">
      <c r="A17" s="276" t="s">
        <v>20</v>
      </c>
      <c r="B17" s="277">
        <v>1.41</v>
      </c>
      <c r="C17" s="277">
        <v>1.95</v>
      </c>
      <c r="D17" s="277">
        <v>38.299999999999997</v>
      </c>
      <c r="E17" s="277">
        <f t="shared" si="1"/>
        <v>0.54</v>
      </c>
      <c r="F17" s="275" t="s">
        <v>138</v>
      </c>
      <c r="G17" s="4">
        <f>+G14/G16</f>
        <v>2.4361709598056027</v>
      </c>
    </row>
    <row r="18" spans="1:7" ht="14" thickBot="1">
      <c r="A18" s="276" t="s">
        <v>21</v>
      </c>
      <c r="B18" s="277">
        <v>1.1299999999999999</v>
      </c>
      <c r="C18" s="277">
        <v>1.34</v>
      </c>
      <c r="D18" s="277">
        <v>18.579999999999998</v>
      </c>
      <c r="E18" s="277">
        <f t="shared" si="1"/>
        <v>0.21000000000000019</v>
      </c>
      <c r="F18" s="275" t="s">
        <v>139</v>
      </c>
      <c r="G18" s="4">
        <f>+_xlfn.T.DIST.2T(ABS(G17),5)</f>
        <v>5.8930917715344359E-2</v>
      </c>
    </row>
    <row r="19" spans="1:7">
      <c r="A19" s="276" t="s">
        <v>22</v>
      </c>
      <c r="B19" s="277">
        <v>2.14</v>
      </c>
      <c r="C19" s="277">
        <v>2.25</v>
      </c>
      <c r="D19" s="277">
        <v>5.14</v>
      </c>
      <c r="E19" s="277">
        <f t="shared" si="1"/>
        <v>0.10999999999999988</v>
      </c>
    </row>
    <row r="20" spans="1:7" ht="14" thickBot="1">
      <c r="A20" s="276" t="s">
        <v>23</v>
      </c>
      <c r="B20" s="277">
        <v>1.18</v>
      </c>
      <c r="C20" s="277">
        <v>1.07</v>
      </c>
      <c r="D20" s="277">
        <v>-9.32</v>
      </c>
      <c r="E20" s="277">
        <f t="shared" si="1"/>
        <v>-0.10999999999999988</v>
      </c>
    </row>
    <row r="21" spans="1:7" ht="14" thickBot="1">
      <c r="A21" s="278" t="s">
        <v>16</v>
      </c>
      <c r="B21" s="279">
        <v>1.49</v>
      </c>
      <c r="C21" s="279">
        <v>1.72</v>
      </c>
      <c r="D21" s="279">
        <v>15.44</v>
      </c>
    </row>
    <row r="22" spans="1:7" ht="14" thickBot="1"/>
    <row r="23" spans="1:7" ht="14" thickBot="1">
      <c r="A23" s="323" t="s">
        <v>17</v>
      </c>
      <c r="B23" s="325" t="s">
        <v>78</v>
      </c>
      <c r="C23" s="325"/>
      <c r="D23" s="325"/>
    </row>
    <row r="24" spans="1:7" ht="39.5" thickBot="1">
      <c r="A24" s="324"/>
      <c r="B24" s="274">
        <v>2019</v>
      </c>
      <c r="C24" s="274">
        <v>2020</v>
      </c>
      <c r="D24" s="275" t="s">
        <v>49</v>
      </c>
      <c r="E24" s="275" t="s">
        <v>135</v>
      </c>
      <c r="F24" s="275" t="s">
        <v>134</v>
      </c>
      <c r="G24" s="4">
        <f>+AVERAGE(E25:E30)</f>
        <v>0.23999999999999991</v>
      </c>
    </row>
    <row r="25" spans="1:7" ht="14" thickBot="1">
      <c r="A25" s="276" t="s">
        <v>18</v>
      </c>
      <c r="B25" s="277">
        <v>1.54</v>
      </c>
      <c r="C25" s="277">
        <v>1.5</v>
      </c>
      <c r="D25" s="277">
        <v>-2.6</v>
      </c>
      <c r="E25" s="277">
        <f>C25-B25</f>
        <v>-4.0000000000000036E-2</v>
      </c>
      <c r="F25" s="275" t="s">
        <v>136</v>
      </c>
      <c r="G25" s="4">
        <f>+_xlfn.STDEV.S(E25:E30)</f>
        <v>0.30600653587791221</v>
      </c>
    </row>
    <row r="26" spans="1:7" ht="26.5" thickBot="1">
      <c r="A26" s="276" t="s">
        <v>19</v>
      </c>
      <c r="B26" s="277">
        <v>2.59</v>
      </c>
      <c r="C26" s="277">
        <v>3.26</v>
      </c>
      <c r="D26" s="277">
        <v>25.87</v>
      </c>
      <c r="E26" s="277">
        <f t="shared" ref="E26:E30" si="2">C26-B26</f>
        <v>0.66999999999999993</v>
      </c>
      <c r="F26" s="275" t="s">
        <v>137</v>
      </c>
      <c r="G26" s="4">
        <f>+G25/SQRT(6)</f>
        <v>0.12492664514292644</v>
      </c>
    </row>
    <row r="27" spans="1:7" ht="14" thickBot="1">
      <c r="A27" s="276" t="s">
        <v>20</v>
      </c>
      <c r="B27" s="277">
        <v>1.52</v>
      </c>
      <c r="C27" s="277">
        <v>1.96</v>
      </c>
      <c r="D27" s="277">
        <v>28.95</v>
      </c>
      <c r="E27" s="277">
        <f t="shared" si="2"/>
        <v>0.43999999999999995</v>
      </c>
      <c r="F27" s="275" t="s">
        <v>138</v>
      </c>
      <c r="G27" s="4">
        <f>+G24/G26</f>
        <v>1.9211273922022001</v>
      </c>
    </row>
    <row r="28" spans="1:7" ht="14" thickBot="1">
      <c r="A28" s="276" t="s">
        <v>21</v>
      </c>
      <c r="B28" s="277">
        <v>1.32</v>
      </c>
      <c r="C28" s="277">
        <v>1.28</v>
      </c>
      <c r="D28" s="277">
        <v>-3.03</v>
      </c>
      <c r="E28" s="277">
        <f t="shared" si="2"/>
        <v>-4.0000000000000036E-2</v>
      </c>
      <c r="F28" s="275" t="s">
        <v>139</v>
      </c>
      <c r="G28" s="4">
        <f>+_xlfn.T.DIST.2T(ABS(G27),5)</f>
        <v>0.11276555281466172</v>
      </c>
    </row>
    <row r="29" spans="1:7">
      <c r="A29" s="276" t="s">
        <v>22</v>
      </c>
      <c r="B29" s="277">
        <v>1.87</v>
      </c>
      <c r="C29" s="277">
        <v>2.2799999999999998</v>
      </c>
      <c r="D29" s="277">
        <v>21.93</v>
      </c>
      <c r="E29" s="277">
        <f t="shared" si="2"/>
        <v>0.4099999999999997</v>
      </c>
    </row>
    <row r="30" spans="1:7" ht="14" thickBot="1">
      <c r="A30" s="276" t="s">
        <v>23</v>
      </c>
      <c r="B30" s="277">
        <v>1.38</v>
      </c>
      <c r="C30" s="277">
        <v>1.38</v>
      </c>
      <c r="D30" s="277">
        <v>0</v>
      </c>
      <c r="E30" s="277">
        <f t="shared" si="2"/>
        <v>0</v>
      </c>
    </row>
    <row r="31" spans="1:7" ht="14" thickBot="1">
      <c r="A31" s="278" t="s">
        <v>16</v>
      </c>
      <c r="B31" s="279">
        <v>1.74</v>
      </c>
      <c r="C31" s="279">
        <v>1.94</v>
      </c>
      <c r="D31" s="279">
        <v>11.49</v>
      </c>
    </row>
    <row r="32" spans="1:7" ht="14" thickBot="1"/>
    <row r="33" spans="1:7" ht="14" thickBot="1">
      <c r="A33" s="323" t="s">
        <v>17</v>
      </c>
      <c r="B33" s="325" t="s">
        <v>79</v>
      </c>
      <c r="C33" s="325"/>
      <c r="D33" s="325"/>
    </row>
    <row r="34" spans="1:7" ht="39.5" thickBot="1">
      <c r="A34" s="324"/>
      <c r="B34" s="274">
        <v>2019</v>
      </c>
      <c r="C34" s="274">
        <v>2020</v>
      </c>
      <c r="D34" s="275" t="s">
        <v>49</v>
      </c>
      <c r="E34" s="275" t="s">
        <v>135</v>
      </c>
      <c r="F34" s="275" t="s">
        <v>134</v>
      </c>
      <c r="G34" s="4">
        <f>+AVERAGE(E35:E40)</f>
        <v>0.69666666666666666</v>
      </c>
    </row>
    <row r="35" spans="1:7" ht="14" thickBot="1">
      <c r="A35" s="276" t="s">
        <v>18</v>
      </c>
      <c r="B35" s="277">
        <v>1.71</v>
      </c>
      <c r="C35" s="277">
        <v>2.09</v>
      </c>
      <c r="D35" s="277">
        <v>22.22</v>
      </c>
      <c r="E35" s="277">
        <f>C35-B35</f>
        <v>0.37999999999999989</v>
      </c>
      <c r="F35" s="275" t="s">
        <v>136</v>
      </c>
      <c r="G35" s="4">
        <f>+_xlfn.STDEV.S(E35:E40)</f>
        <v>0.3865057136274529</v>
      </c>
    </row>
    <row r="36" spans="1:7" ht="26.5" thickBot="1">
      <c r="A36" s="276" t="s">
        <v>19</v>
      </c>
      <c r="B36" s="277">
        <v>3.75</v>
      </c>
      <c r="C36" s="277">
        <v>4.5</v>
      </c>
      <c r="D36" s="277">
        <v>20</v>
      </c>
      <c r="E36" s="277">
        <f t="shared" ref="E36:E40" si="3">C36-B36</f>
        <v>0.75</v>
      </c>
      <c r="F36" s="275" t="s">
        <v>137</v>
      </c>
      <c r="G36" s="4">
        <f>+G35/SQRT(6)</f>
        <v>0.15779029684292306</v>
      </c>
    </row>
    <row r="37" spans="1:7" ht="14" thickBot="1">
      <c r="A37" s="276" t="s">
        <v>20</v>
      </c>
      <c r="B37" s="277">
        <v>2.21</v>
      </c>
      <c r="C37" s="277">
        <v>3.17</v>
      </c>
      <c r="D37" s="277">
        <v>43.44</v>
      </c>
      <c r="E37" s="277">
        <f t="shared" si="3"/>
        <v>0.96</v>
      </c>
      <c r="F37" s="275" t="s">
        <v>138</v>
      </c>
      <c r="G37" s="4">
        <f>+G34/G36</f>
        <v>4.4151426330111017</v>
      </c>
    </row>
    <row r="38" spans="1:7" ht="14" thickBot="1">
      <c r="A38" s="276" t="s">
        <v>21</v>
      </c>
      <c r="B38" s="277">
        <v>2.08</v>
      </c>
      <c r="C38" s="277">
        <v>2.2599999999999998</v>
      </c>
      <c r="D38" s="277">
        <v>8.65</v>
      </c>
      <c r="E38" s="277">
        <f t="shared" si="3"/>
        <v>0.17999999999999972</v>
      </c>
      <c r="F38" s="275" t="s">
        <v>139</v>
      </c>
      <c r="G38" s="4">
        <f>+_xlfn.T.DIST.2T(ABS(G37),5)</f>
        <v>6.9232677146580657E-3</v>
      </c>
    </row>
    <row r="39" spans="1:7">
      <c r="A39" s="276" t="s">
        <v>22</v>
      </c>
      <c r="B39" s="277">
        <v>2.44</v>
      </c>
      <c r="C39" s="277">
        <v>3.69</v>
      </c>
      <c r="D39" s="277">
        <v>51.23</v>
      </c>
      <c r="E39" s="277">
        <f t="shared" si="3"/>
        <v>1.25</v>
      </c>
    </row>
    <row r="40" spans="1:7" ht="14" thickBot="1">
      <c r="A40" s="276" t="s">
        <v>23</v>
      </c>
      <c r="B40" s="277">
        <v>2.1800000000000002</v>
      </c>
      <c r="C40" s="277">
        <v>2.84</v>
      </c>
      <c r="D40" s="277">
        <v>30.28</v>
      </c>
      <c r="E40" s="277">
        <f t="shared" si="3"/>
        <v>0.6599999999999997</v>
      </c>
    </row>
    <row r="41" spans="1:7" ht="14" thickBot="1">
      <c r="A41" s="278" t="s">
        <v>16</v>
      </c>
      <c r="B41" s="279">
        <v>2.38</v>
      </c>
      <c r="C41" s="279">
        <v>2.97</v>
      </c>
      <c r="D41" s="279">
        <v>24.79</v>
      </c>
    </row>
    <row r="42" spans="1:7" ht="14" thickBot="1"/>
    <row r="43" spans="1:7" ht="14" thickBot="1">
      <c r="A43" s="323" t="s">
        <v>17</v>
      </c>
      <c r="B43" s="325" t="s">
        <v>80</v>
      </c>
      <c r="C43" s="325"/>
      <c r="D43" s="325"/>
    </row>
    <row r="44" spans="1:7" ht="39.5" thickBot="1">
      <c r="A44" s="324"/>
      <c r="B44" s="274">
        <v>2019</v>
      </c>
      <c r="C44" s="274">
        <v>2020</v>
      </c>
      <c r="D44" s="275" t="s">
        <v>49</v>
      </c>
      <c r="E44" s="275" t="s">
        <v>135</v>
      </c>
      <c r="F44" s="275" t="s">
        <v>134</v>
      </c>
      <c r="G44" s="4">
        <f>+AVERAGE(E45:E50)</f>
        <v>0.40000000000000008</v>
      </c>
    </row>
    <row r="45" spans="1:7" ht="14" thickBot="1">
      <c r="A45" s="276" t="s">
        <v>18</v>
      </c>
      <c r="B45" s="277">
        <v>1.84</v>
      </c>
      <c r="C45" s="277">
        <v>2.06</v>
      </c>
      <c r="D45" s="277">
        <v>11.96</v>
      </c>
      <c r="E45" s="277">
        <f>C45-B45</f>
        <v>0.21999999999999997</v>
      </c>
      <c r="F45" s="275" t="s">
        <v>136</v>
      </c>
      <c r="G45" s="4">
        <f>+_xlfn.STDEV.S(E45:E50)</f>
        <v>0.16816658407662319</v>
      </c>
    </row>
    <row r="46" spans="1:7" ht="26.5" thickBot="1">
      <c r="A46" s="276" t="s">
        <v>19</v>
      </c>
      <c r="B46" s="277">
        <v>4.1399999999999997</v>
      </c>
      <c r="C46" s="277">
        <v>4.6100000000000003</v>
      </c>
      <c r="D46" s="277">
        <v>11.35</v>
      </c>
      <c r="E46" s="277">
        <f t="shared" ref="E46:E50" si="4">C46-B46</f>
        <v>0.47000000000000064</v>
      </c>
      <c r="F46" s="275" t="s">
        <v>137</v>
      </c>
      <c r="G46" s="4">
        <f>+G45/SQRT(6)</f>
        <v>6.8653720462428916E-2</v>
      </c>
    </row>
    <row r="47" spans="1:7" ht="14" thickBot="1">
      <c r="A47" s="276" t="s">
        <v>20</v>
      </c>
      <c r="B47" s="277">
        <v>2.2200000000000002</v>
      </c>
      <c r="C47" s="277">
        <v>2.81</v>
      </c>
      <c r="D47" s="277">
        <v>26.58</v>
      </c>
      <c r="E47" s="277">
        <f t="shared" si="4"/>
        <v>0.58999999999999986</v>
      </c>
      <c r="F47" s="275" t="s">
        <v>138</v>
      </c>
      <c r="G47" s="4">
        <f>+G44/G46</f>
        <v>5.8263411990745944</v>
      </c>
    </row>
    <row r="48" spans="1:7" ht="14" thickBot="1">
      <c r="A48" s="276" t="s">
        <v>21</v>
      </c>
      <c r="B48" s="277">
        <v>2.06</v>
      </c>
      <c r="C48" s="277">
        <v>2.2400000000000002</v>
      </c>
      <c r="D48" s="277">
        <v>8.74</v>
      </c>
      <c r="E48" s="277">
        <f t="shared" si="4"/>
        <v>0.18000000000000016</v>
      </c>
      <c r="F48" s="275" t="s">
        <v>139</v>
      </c>
      <c r="G48" s="4">
        <f>+_xlfn.T.DIST.2T(ABS(G47),5)</f>
        <v>2.1046043785616438E-3</v>
      </c>
    </row>
    <row r="49" spans="1:5">
      <c r="A49" s="276" t="s">
        <v>22</v>
      </c>
      <c r="B49" s="277">
        <v>2.69</v>
      </c>
      <c r="C49" s="277">
        <v>3.09</v>
      </c>
      <c r="D49" s="277">
        <v>14.87</v>
      </c>
      <c r="E49" s="277">
        <f t="shared" si="4"/>
        <v>0.39999999999999991</v>
      </c>
    </row>
    <row r="50" spans="1:5" ht="14" thickBot="1">
      <c r="A50" s="276" t="s">
        <v>23</v>
      </c>
      <c r="B50" s="277">
        <v>1.61</v>
      </c>
      <c r="C50" s="277">
        <v>2.15</v>
      </c>
      <c r="D50" s="277">
        <v>33.54</v>
      </c>
      <c r="E50" s="277">
        <f t="shared" si="4"/>
        <v>0.53999999999999981</v>
      </c>
    </row>
    <row r="51" spans="1:5" ht="14" thickBot="1">
      <c r="A51" s="278" t="s">
        <v>16</v>
      </c>
      <c r="B51" s="279">
        <v>2.5</v>
      </c>
      <c r="C51" s="279">
        <v>2.78</v>
      </c>
      <c r="D51" s="279">
        <v>11.2</v>
      </c>
    </row>
  </sheetData>
  <mergeCells count="10">
    <mergeCell ref="A23:A24"/>
    <mergeCell ref="A33:A34"/>
    <mergeCell ref="A43:A44"/>
    <mergeCell ref="B43:D43"/>
    <mergeCell ref="A3:A4"/>
    <mergeCell ref="B3:D3"/>
    <mergeCell ref="B13:D13"/>
    <mergeCell ref="B23:D23"/>
    <mergeCell ref="B33:D33"/>
    <mergeCell ref="A13:A14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82F2-8B51-4983-9804-BA655A6F917A}">
  <sheetPr>
    <tabColor rgb="FFE844E0"/>
  </sheetPr>
  <dimension ref="A1:G11"/>
  <sheetViews>
    <sheetView workbookViewId="0">
      <selection activeCell="I10" sqref="I10"/>
    </sheetView>
  </sheetViews>
  <sheetFormatPr baseColWidth="10" defaultRowHeight="13.5"/>
  <cols>
    <col min="1" max="1" width="15" customWidth="1"/>
  </cols>
  <sheetData>
    <row r="1" spans="1:7">
      <c r="A1" t="s">
        <v>124</v>
      </c>
    </row>
    <row r="2" spans="1:7" ht="14" thickBot="1"/>
    <row r="3" spans="1:7" ht="16" thickBot="1">
      <c r="A3" s="326" t="s">
        <v>17</v>
      </c>
      <c r="B3" s="328" t="s">
        <v>81</v>
      </c>
      <c r="C3" s="328"/>
      <c r="D3" s="328"/>
      <c r="E3" s="328" t="s">
        <v>82</v>
      </c>
      <c r="F3" s="328"/>
      <c r="G3" s="328"/>
    </row>
    <row r="4" spans="1:7" ht="47" thickBot="1">
      <c r="A4" s="327"/>
      <c r="B4" s="280">
        <v>2019</v>
      </c>
      <c r="C4" s="280">
        <v>2020</v>
      </c>
      <c r="D4" s="281" t="s">
        <v>49</v>
      </c>
      <c r="E4" s="280">
        <v>2019</v>
      </c>
      <c r="F4" s="280">
        <v>2020</v>
      </c>
      <c r="G4" s="281" t="s">
        <v>49</v>
      </c>
    </row>
    <row r="5" spans="1:7" ht="15.5">
      <c r="A5" s="267" t="s">
        <v>18</v>
      </c>
      <c r="B5" s="268">
        <v>147</v>
      </c>
      <c r="C5" s="268">
        <v>106</v>
      </c>
      <c r="D5" s="268">
        <v>-27.89</v>
      </c>
      <c r="E5" s="268">
        <v>155</v>
      </c>
      <c r="F5" s="268">
        <v>135</v>
      </c>
      <c r="G5" s="268">
        <v>-12.9</v>
      </c>
    </row>
    <row r="6" spans="1:7" ht="15.5">
      <c r="A6" s="267" t="s">
        <v>19</v>
      </c>
      <c r="B6" s="268">
        <v>91</v>
      </c>
      <c r="C6" s="268">
        <v>54</v>
      </c>
      <c r="D6" s="268">
        <v>-40.659999999999997</v>
      </c>
      <c r="E6" s="268">
        <v>96</v>
      </c>
      <c r="F6" s="268">
        <v>104</v>
      </c>
      <c r="G6" s="268">
        <v>8.33</v>
      </c>
    </row>
    <row r="7" spans="1:7" ht="15.5">
      <c r="A7" s="267" t="s">
        <v>20</v>
      </c>
      <c r="B7" s="268">
        <v>216</v>
      </c>
      <c r="C7" s="268">
        <v>170</v>
      </c>
      <c r="D7" s="268">
        <v>-21.3</v>
      </c>
      <c r="E7" s="268">
        <v>190</v>
      </c>
      <c r="F7" s="268">
        <v>193</v>
      </c>
      <c r="G7" s="268">
        <v>1.58</v>
      </c>
    </row>
    <row r="8" spans="1:7" ht="15.5">
      <c r="A8" s="267" t="s">
        <v>21</v>
      </c>
      <c r="B8" s="268">
        <v>100</v>
      </c>
      <c r="C8" s="268">
        <v>83</v>
      </c>
      <c r="D8" s="268">
        <v>-17</v>
      </c>
      <c r="E8" s="268">
        <v>78</v>
      </c>
      <c r="F8" s="268">
        <v>86</v>
      </c>
      <c r="G8" s="268">
        <v>10.26</v>
      </c>
    </row>
    <row r="9" spans="1:7" ht="15.5">
      <c r="A9" s="267" t="s">
        <v>22</v>
      </c>
      <c r="B9" s="268">
        <v>114</v>
      </c>
      <c r="C9" s="268">
        <v>110</v>
      </c>
      <c r="D9" s="268">
        <v>-3.51</v>
      </c>
      <c r="E9" s="268">
        <v>124</v>
      </c>
      <c r="F9" s="268">
        <v>110</v>
      </c>
      <c r="G9" s="268">
        <v>-11.29</v>
      </c>
    </row>
    <row r="10" spans="1:7" ht="16" thickBot="1">
      <c r="A10" s="267" t="s">
        <v>23</v>
      </c>
      <c r="B10" s="268">
        <v>17</v>
      </c>
      <c r="C10" s="268">
        <v>16</v>
      </c>
      <c r="D10" s="268">
        <v>-5.88</v>
      </c>
      <c r="E10" s="268">
        <v>13</v>
      </c>
      <c r="F10" s="268">
        <v>17</v>
      </c>
      <c r="G10" s="268">
        <v>30.77</v>
      </c>
    </row>
    <row r="11" spans="1:7" ht="16" thickBot="1">
      <c r="A11" s="265" t="s">
        <v>16</v>
      </c>
      <c r="B11" s="270">
        <v>685</v>
      </c>
      <c r="C11" s="270">
        <v>539</v>
      </c>
      <c r="D11" s="270">
        <v>-21.31</v>
      </c>
      <c r="E11" s="270">
        <v>656</v>
      </c>
      <c r="F11" s="270">
        <v>645</v>
      </c>
      <c r="G11" s="270">
        <v>-1.68</v>
      </c>
    </row>
  </sheetData>
  <mergeCells count="3">
    <mergeCell ref="A3:A4"/>
    <mergeCell ref="B3:D3"/>
    <mergeCell ref="E3:G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DD12-BB1C-4E96-B547-85B67FE9884B}">
  <sheetPr>
    <tabColor rgb="FFFF7C80"/>
  </sheetPr>
  <dimension ref="A1:D9"/>
  <sheetViews>
    <sheetView workbookViewId="0">
      <selection activeCell="J2" sqref="J2"/>
    </sheetView>
  </sheetViews>
  <sheetFormatPr baseColWidth="10" defaultRowHeight="13.5"/>
  <sheetData>
    <row r="1" spans="1:4" ht="16" thickBot="1">
      <c r="A1" s="264" t="s">
        <v>128</v>
      </c>
    </row>
    <row r="2" spans="1:4" ht="62.5" thickBot="1">
      <c r="A2" s="298" t="s">
        <v>17</v>
      </c>
      <c r="B2" s="298">
        <v>2019</v>
      </c>
      <c r="C2" s="298">
        <v>2020</v>
      </c>
      <c r="D2" s="299" t="s">
        <v>47</v>
      </c>
    </row>
    <row r="3" spans="1:4" ht="15.5">
      <c r="A3" s="300" t="s">
        <v>18</v>
      </c>
      <c r="B3" s="301">
        <v>2729</v>
      </c>
      <c r="C3" s="301">
        <v>2286</v>
      </c>
      <c r="D3" s="302">
        <v>-16.23</v>
      </c>
    </row>
    <row r="4" spans="1:4" ht="15.5">
      <c r="A4" s="300" t="s">
        <v>19</v>
      </c>
      <c r="B4" s="301">
        <v>2459</v>
      </c>
      <c r="C4" s="301">
        <v>1795</v>
      </c>
      <c r="D4" s="302">
        <v>-27</v>
      </c>
    </row>
    <row r="5" spans="1:4" ht="15.5">
      <c r="A5" s="300" t="s">
        <v>20</v>
      </c>
      <c r="B5" s="301">
        <v>3590</v>
      </c>
      <c r="C5" s="301">
        <v>2591</v>
      </c>
      <c r="D5" s="302">
        <v>-27.83</v>
      </c>
    </row>
    <row r="6" spans="1:4" ht="15.5">
      <c r="A6" s="300" t="s">
        <v>21</v>
      </c>
      <c r="B6" s="301">
        <v>1531</v>
      </c>
      <c r="C6" s="301">
        <v>1213</v>
      </c>
      <c r="D6" s="302">
        <v>-20.77</v>
      </c>
    </row>
    <row r="7" spans="1:4" ht="15.5">
      <c r="A7" s="300" t="s">
        <v>22</v>
      </c>
      <c r="B7" s="301">
        <v>2031</v>
      </c>
      <c r="C7" s="301">
        <v>1303</v>
      </c>
      <c r="D7" s="302">
        <v>-35.840000000000003</v>
      </c>
    </row>
    <row r="8" spans="1:4" ht="16" thickBot="1">
      <c r="A8" s="303" t="s">
        <v>23</v>
      </c>
      <c r="B8" s="304">
        <v>183</v>
      </c>
      <c r="C8" s="304">
        <v>172</v>
      </c>
      <c r="D8" s="304">
        <v>-6.01</v>
      </c>
    </row>
    <row r="9" spans="1:4" ht="16" thickBot="1">
      <c r="A9" s="280" t="s">
        <v>16</v>
      </c>
      <c r="B9" s="305">
        <v>12523</v>
      </c>
      <c r="C9" s="305">
        <v>9360</v>
      </c>
      <c r="D9" s="304">
        <v>-25.26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Hoja73">
    <tabColor rgb="FFFF7C80"/>
  </sheetPr>
  <dimension ref="A1:D23"/>
  <sheetViews>
    <sheetView zoomScale="70" zoomScaleNormal="70" workbookViewId="0">
      <selection activeCell="P8" sqref="P8"/>
    </sheetView>
  </sheetViews>
  <sheetFormatPr baseColWidth="10" defaultColWidth="11" defaultRowHeight="14.5"/>
  <cols>
    <col min="1" max="1" width="48.6640625" style="224" customWidth="1"/>
    <col min="2" max="3" width="11" style="224"/>
    <col min="4" max="4" width="13" style="224" customWidth="1"/>
    <col min="5" max="16384" width="11" style="224"/>
  </cols>
  <sheetData>
    <row r="1" spans="1:4">
      <c r="A1" s="230" t="s">
        <v>74</v>
      </c>
    </row>
    <row r="3" spans="1:4">
      <c r="A3" s="189" t="s">
        <v>56</v>
      </c>
      <c r="B3" s="186">
        <v>2019</v>
      </c>
      <c r="C3" s="186">
        <v>2020</v>
      </c>
    </row>
    <row r="4" spans="1:4">
      <c r="A4" s="186" t="s">
        <v>95</v>
      </c>
      <c r="B4" s="187">
        <v>1617</v>
      </c>
      <c r="C4" s="187">
        <v>2010</v>
      </c>
    </row>
    <row r="5" spans="1:4">
      <c r="A5" s="186" t="s">
        <v>1</v>
      </c>
      <c r="B5" s="188">
        <f>+(C4-B4)/B4*100</f>
        <v>24.304267161410017</v>
      </c>
      <c r="C5" s="188"/>
    </row>
    <row r="9" spans="1:4">
      <c r="A9" s="189" t="s">
        <v>75</v>
      </c>
      <c r="B9" s="231" t="s">
        <v>85</v>
      </c>
      <c r="C9" s="186"/>
      <c r="D9" s="186"/>
    </row>
    <row r="10" spans="1:4">
      <c r="A10" s="186"/>
      <c r="B10" s="186"/>
      <c r="C10" s="186"/>
      <c r="D10" s="186"/>
    </row>
    <row r="11" spans="1:4" ht="42">
      <c r="A11" s="219" t="s">
        <v>59</v>
      </c>
      <c r="B11" s="219">
        <v>2019</v>
      </c>
      <c r="C11" s="219">
        <v>2020</v>
      </c>
      <c r="D11" s="220" t="s">
        <v>47</v>
      </c>
    </row>
    <row r="12" spans="1:4">
      <c r="A12" s="221" t="s">
        <v>18</v>
      </c>
      <c r="B12" s="247">
        <v>228</v>
      </c>
      <c r="C12" s="247">
        <v>276</v>
      </c>
      <c r="D12" s="248">
        <f>(C12-B12)/B12*100</f>
        <v>21.052631578947366</v>
      </c>
    </row>
    <row r="13" spans="1:4">
      <c r="A13" s="221" t="s">
        <v>19</v>
      </c>
      <c r="B13" s="247">
        <v>415</v>
      </c>
      <c r="C13" s="247">
        <v>525</v>
      </c>
      <c r="D13" s="248">
        <f t="shared" ref="D13:D17" si="0">(C13-B13)/B13*100</f>
        <v>26.506024096385545</v>
      </c>
    </row>
    <row r="14" spans="1:4">
      <c r="A14" s="221" t="s">
        <v>20</v>
      </c>
      <c r="B14" s="247">
        <v>411</v>
      </c>
      <c r="C14" s="247">
        <v>530</v>
      </c>
      <c r="D14" s="248">
        <f t="shared" si="0"/>
        <v>28.953771289537713</v>
      </c>
    </row>
    <row r="15" spans="1:4">
      <c r="A15" s="221" t="s">
        <v>21</v>
      </c>
      <c r="B15" s="247">
        <v>204</v>
      </c>
      <c r="C15" s="247">
        <v>281</v>
      </c>
      <c r="D15" s="248">
        <f t="shared" si="0"/>
        <v>37.745098039215684</v>
      </c>
    </row>
    <row r="16" spans="1:4">
      <c r="A16" s="221" t="s">
        <v>22</v>
      </c>
      <c r="B16" s="247">
        <v>326</v>
      </c>
      <c r="C16" s="247">
        <v>364</v>
      </c>
      <c r="D16" s="248">
        <f t="shared" si="0"/>
        <v>11.656441717791409</v>
      </c>
    </row>
    <row r="17" spans="1:4">
      <c r="A17" s="222" t="s">
        <v>23</v>
      </c>
      <c r="B17" s="249">
        <v>33</v>
      </c>
      <c r="C17" s="249">
        <v>34</v>
      </c>
      <c r="D17" s="250">
        <f t="shared" si="0"/>
        <v>3.0303030303030303</v>
      </c>
    </row>
    <row r="18" spans="1:4">
      <c r="A18" s="251" t="s">
        <v>16</v>
      </c>
      <c r="B18" s="252">
        <f>SUM(B12:B17)</f>
        <v>1617</v>
      </c>
      <c r="C18" s="252">
        <f>SUM(C12:C17)</f>
        <v>2010</v>
      </c>
      <c r="D18" s="253">
        <f>(C18-B18)/B18*100</f>
        <v>24.304267161410017</v>
      </c>
    </row>
    <row r="23" spans="1:4">
      <c r="D23" s="283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Hoja63">
    <tabColor rgb="FFFF7C80"/>
  </sheetPr>
  <dimension ref="A1:L23"/>
  <sheetViews>
    <sheetView workbookViewId="0"/>
  </sheetViews>
  <sheetFormatPr baseColWidth="10" defaultColWidth="11" defaultRowHeight="14.5"/>
  <cols>
    <col min="1" max="16384" width="11" style="224"/>
  </cols>
  <sheetData>
    <row r="1" spans="1:12">
      <c r="A1" s="223" t="s">
        <v>60</v>
      </c>
    </row>
    <row r="5" spans="1:12">
      <c r="K5" s="224">
        <v>2019</v>
      </c>
      <c r="L5" s="224">
        <v>2020</v>
      </c>
    </row>
    <row r="6" spans="1:12">
      <c r="J6" s="224" t="s">
        <v>61</v>
      </c>
      <c r="K6" s="224">
        <v>0</v>
      </c>
      <c r="L6" s="224">
        <v>0</v>
      </c>
    </row>
    <row r="7" spans="1:12">
      <c r="J7" s="224" t="s">
        <v>62</v>
      </c>
      <c r="K7" s="224">
        <v>1.1399999999999999</v>
      </c>
      <c r="L7" s="224">
        <v>1.28</v>
      </c>
    </row>
    <row r="8" spans="1:12">
      <c r="J8" s="224" t="s">
        <v>63</v>
      </c>
      <c r="K8" s="224">
        <v>2.85</v>
      </c>
      <c r="L8" s="224">
        <v>2.85</v>
      </c>
    </row>
    <row r="9" spans="1:12">
      <c r="J9" s="224" t="s">
        <v>64</v>
      </c>
      <c r="K9" s="224">
        <v>5.42</v>
      </c>
      <c r="L9" s="224">
        <v>5.28</v>
      </c>
    </row>
    <row r="10" spans="1:12">
      <c r="J10" s="224" t="s">
        <v>65</v>
      </c>
      <c r="K10" s="224">
        <v>51.42</v>
      </c>
      <c r="L10" s="224">
        <v>49.85</v>
      </c>
    </row>
    <row r="23" spans="4:4">
      <c r="D23" s="28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8">
    <tabColor rgb="FF7030A0"/>
  </sheetPr>
  <dimension ref="A2:L52"/>
  <sheetViews>
    <sheetView topLeftCell="A40" zoomScale="80" zoomScaleNormal="80" workbookViewId="0">
      <selection activeCell="B52" sqref="B52"/>
    </sheetView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31</v>
      </c>
      <c r="C4" t="s">
        <v>1</v>
      </c>
    </row>
    <row r="5" spans="1:12">
      <c r="A5">
        <v>2017</v>
      </c>
      <c r="B5" s="2">
        <v>15.649999618530273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2">
        <v>11.079999923706055</v>
      </c>
      <c r="C6" s="3">
        <f>+(B6-B5)/B5*100</f>
        <v>-29.201276717049517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2">
        <v>9.5200004577636719</v>
      </c>
      <c r="C7" s="3">
        <f>+(B7-B6)/B6*100</f>
        <v>-14.079417659604026</v>
      </c>
    </row>
    <row r="8" spans="1:12">
      <c r="A8">
        <v>2020</v>
      </c>
      <c r="B8" s="2">
        <v>15.960000038146973</v>
      </c>
      <c r="C8" s="3">
        <f>+(B8-B7)/B7*100</f>
        <v>67.6470511630218</v>
      </c>
    </row>
    <row r="9" spans="1:12">
      <c r="A9">
        <v>2021</v>
      </c>
      <c r="B9" s="2">
        <v>12.25</v>
      </c>
      <c r="C9" s="3">
        <f>+(B9-B8)/B8*100</f>
        <v>-23.245614218543071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2">
        <v>10.180000305175781</v>
      </c>
      <c r="C30" s="2">
        <v>9.8299999237060547</v>
      </c>
      <c r="D30" s="2">
        <v>11.779999732971191</v>
      </c>
      <c r="E30" s="2">
        <v>13.850000381469727</v>
      </c>
      <c r="F30" s="2">
        <v>14.909999847412109</v>
      </c>
      <c r="G30" s="4">
        <f>(F30-E30)/E30*100</f>
        <v>7.6534255360785659</v>
      </c>
      <c r="H30" s="2">
        <f>+F30-E30</f>
        <v>1.0599994659423828</v>
      </c>
    </row>
    <row r="31" spans="1:8">
      <c r="A31" t="s">
        <v>19</v>
      </c>
      <c r="B31" s="2">
        <v>11.260000228881836</v>
      </c>
      <c r="C31" s="2">
        <v>12.789999961853027</v>
      </c>
      <c r="D31" s="2">
        <v>10.979999542236328</v>
      </c>
      <c r="E31" s="2">
        <v>26.090000152587891</v>
      </c>
      <c r="F31" s="2">
        <v>15.239999771118164</v>
      </c>
      <c r="G31" s="4">
        <f t="shared" ref="G31:G36" si="0">(F31-E31)/E31*100</f>
        <v>-41.586816090507014</v>
      </c>
      <c r="H31" s="2">
        <f t="shared" ref="H31:H36" si="1">+F31-E31</f>
        <v>-10.850000381469727</v>
      </c>
    </row>
    <row r="32" spans="1:8">
      <c r="A32" t="s">
        <v>20</v>
      </c>
      <c r="B32" s="2">
        <v>17.379999160766602</v>
      </c>
      <c r="C32" s="2">
        <v>11.239999771118164</v>
      </c>
      <c r="D32" s="2">
        <v>7.429999828338623</v>
      </c>
      <c r="E32" s="2">
        <v>12.859999656677246</v>
      </c>
      <c r="F32" s="2">
        <v>9.0600004196166992</v>
      </c>
      <c r="G32" s="4">
        <f t="shared" si="0"/>
        <v>-29.548983969742864</v>
      </c>
      <c r="H32" s="2">
        <f t="shared" si="1"/>
        <v>-3.7999992370605469</v>
      </c>
    </row>
    <row r="33" spans="1:8">
      <c r="A33" t="s">
        <v>21</v>
      </c>
      <c r="B33" s="2">
        <v>29.559999465942383</v>
      </c>
      <c r="C33" s="2">
        <v>12.020000457763672</v>
      </c>
      <c r="D33" s="2">
        <v>9.5799999237060547</v>
      </c>
      <c r="E33" s="2">
        <v>20.049999237060547</v>
      </c>
      <c r="F33" s="2">
        <v>14.75</v>
      </c>
      <c r="G33" s="4">
        <f t="shared" si="0"/>
        <v>-26.433912412644855</v>
      </c>
      <c r="H33" s="2">
        <f t="shared" si="1"/>
        <v>-5.2999992370605469</v>
      </c>
    </row>
    <row r="34" spans="1:8">
      <c r="A34" t="s">
        <v>22</v>
      </c>
      <c r="B34" s="2">
        <v>11.140000343322754</v>
      </c>
      <c r="C34" s="2">
        <v>10.869999885559082</v>
      </c>
      <c r="D34" s="2">
        <v>8.869999885559082</v>
      </c>
      <c r="E34" s="2">
        <v>13.720000267028809</v>
      </c>
      <c r="F34" s="2">
        <v>10.779999732971191</v>
      </c>
      <c r="G34" s="4">
        <f t="shared" si="0"/>
        <v>-21.428574904060852</v>
      </c>
      <c r="H34" s="2">
        <f t="shared" si="1"/>
        <v>-2.9400005340576172</v>
      </c>
    </row>
    <row r="35" spans="1:8">
      <c r="A35" t="s">
        <v>23</v>
      </c>
      <c r="B35" s="2">
        <v>7.5300002098083496</v>
      </c>
      <c r="C35" s="2">
        <v>9.7700004577636719</v>
      </c>
      <c r="D35" s="2">
        <v>8.4300003051757813</v>
      </c>
      <c r="E35" s="2">
        <v>15.159999847412109</v>
      </c>
      <c r="F35" s="2">
        <v>10.960000038146973</v>
      </c>
      <c r="G35" s="4">
        <f t="shared" si="0"/>
        <v>-27.7044845088313</v>
      </c>
      <c r="H35" s="2">
        <f t="shared" si="1"/>
        <v>-4.1999998092651367</v>
      </c>
    </row>
    <row r="36" spans="1:8" ht="14">
      <c r="A36" s="1" t="s">
        <v>16</v>
      </c>
      <c r="B36" s="2">
        <f>+SUM(B30:B35)</f>
        <v>87.049999713897705</v>
      </c>
      <c r="C36" s="2">
        <f>+SUM(C30:C35)</f>
        <v>66.520000457763672</v>
      </c>
      <c r="D36" s="2">
        <f t="shared" ref="D36:F36" si="2">+SUM(D30:D35)</f>
        <v>57.069999217987061</v>
      </c>
      <c r="E36" s="2">
        <f t="shared" si="2"/>
        <v>101.72999954223633</v>
      </c>
      <c r="F36" s="2">
        <f t="shared" si="2"/>
        <v>75.699999809265137</v>
      </c>
      <c r="G36" s="4">
        <f t="shared" si="0"/>
        <v>-25.587338887349588</v>
      </c>
      <c r="H36" s="2">
        <f t="shared" si="1"/>
        <v>-26.029999732971191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>
        <v>18.75</v>
      </c>
      <c r="C50" s="2">
        <v>10.840000152587891</v>
      </c>
      <c r="D50" s="2">
        <v>9.4300003051757813</v>
      </c>
      <c r="E50" s="2">
        <v>13.840000152587891</v>
      </c>
      <c r="F50" s="2">
        <v>12.020000457763672</v>
      </c>
      <c r="G50" s="4">
        <f>(F50-E50)/E50*100</f>
        <v>-13.150286667330013</v>
      </c>
      <c r="H50" s="2">
        <f>F50-E50</f>
        <v>-1.8199996948242188</v>
      </c>
    </row>
    <row r="51" spans="1:8">
      <c r="A51" t="s">
        <v>27</v>
      </c>
      <c r="B51">
        <v>10.079999923706055</v>
      </c>
      <c r="C51" s="2">
        <v>11.220000267028809</v>
      </c>
      <c r="D51" s="2">
        <v>9.619999885559082</v>
      </c>
      <c r="E51" s="2">
        <v>20.969999313354492</v>
      </c>
      <c r="F51" s="2">
        <v>12.289999961853027</v>
      </c>
      <c r="G51" s="4">
        <f t="shared" ref="G51:G52" si="3">(F51-E51)/E51*100</f>
        <v>-41.392463689656452</v>
      </c>
      <c r="H51" s="2">
        <f t="shared" ref="H51:H52" si="4">F51-E51</f>
        <v>-8.6799993515014648</v>
      </c>
    </row>
    <row r="52" spans="1:8">
      <c r="B52">
        <f>SUM(B50:B51)</f>
        <v>28.829999923706055</v>
      </c>
      <c r="C52">
        <f t="shared" ref="C52:F52" si="5">SUM(C50:C51)</f>
        <v>22.060000419616699</v>
      </c>
      <c r="D52">
        <f t="shared" si="5"/>
        <v>19.050000190734863</v>
      </c>
      <c r="E52">
        <f t="shared" si="5"/>
        <v>34.809999465942383</v>
      </c>
      <c r="F52">
        <f t="shared" si="5"/>
        <v>24.310000419616699</v>
      </c>
      <c r="G52" s="4">
        <f t="shared" si="3"/>
        <v>-30.163743773103864</v>
      </c>
      <c r="H52" s="2">
        <f t="shared" si="4"/>
        <v>-10.499999046325684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Hoja64">
    <tabColor rgb="FFFF7C80"/>
  </sheetPr>
  <dimension ref="A1:K23"/>
  <sheetViews>
    <sheetView workbookViewId="0"/>
  </sheetViews>
  <sheetFormatPr baseColWidth="10" defaultColWidth="11" defaultRowHeight="14.5"/>
  <cols>
    <col min="1" max="16384" width="11" style="224"/>
  </cols>
  <sheetData>
    <row r="1" spans="1:11">
      <c r="A1" s="223" t="s">
        <v>66</v>
      </c>
    </row>
    <row r="6" spans="1:11">
      <c r="J6" s="224">
        <v>2019</v>
      </c>
      <c r="K6" s="224">
        <v>2020</v>
      </c>
    </row>
    <row r="7" spans="1:11">
      <c r="I7" s="224" t="s">
        <v>61</v>
      </c>
      <c r="J7" s="224">
        <v>0</v>
      </c>
      <c r="K7" s="224">
        <v>0</v>
      </c>
    </row>
    <row r="8" spans="1:11">
      <c r="I8" s="224" t="s">
        <v>62</v>
      </c>
      <c r="J8" s="224">
        <v>3.14</v>
      </c>
      <c r="K8" s="224">
        <v>2.85</v>
      </c>
    </row>
    <row r="9" spans="1:11">
      <c r="I9" s="224" t="s">
        <v>63</v>
      </c>
      <c r="J9" s="224">
        <v>5.57</v>
      </c>
      <c r="K9" s="224">
        <v>5.42</v>
      </c>
    </row>
    <row r="10" spans="1:11">
      <c r="I10" s="224" t="s">
        <v>64</v>
      </c>
      <c r="J10" s="224">
        <v>8.7100000000000009</v>
      </c>
      <c r="K10" s="224">
        <v>8.42</v>
      </c>
    </row>
    <row r="11" spans="1:11">
      <c r="I11" s="224" t="s">
        <v>65</v>
      </c>
      <c r="J11" s="224">
        <v>52</v>
      </c>
      <c r="K11" s="224">
        <v>46.42</v>
      </c>
    </row>
    <row r="23" spans="4:4">
      <c r="D23" s="283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Hoja66">
    <tabColor rgb="FFFF7C80"/>
  </sheetPr>
  <dimension ref="A1:M23"/>
  <sheetViews>
    <sheetView zoomScale="70" zoomScaleNormal="70" workbookViewId="0">
      <selection sqref="A1:J1"/>
    </sheetView>
  </sheetViews>
  <sheetFormatPr baseColWidth="10" defaultColWidth="11" defaultRowHeight="14.5"/>
  <cols>
    <col min="1" max="16384" width="11" style="224"/>
  </cols>
  <sheetData>
    <row r="1" spans="1:13">
      <c r="A1" s="329" t="s">
        <v>67</v>
      </c>
      <c r="B1" s="329"/>
      <c r="C1" s="329"/>
      <c r="D1" s="329"/>
      <c r="E1" s="329"/>
      <c r="F1" s="329"/>
      <c r="G1" s="329"/>
      <c r="H1" s="329"/>
      <c r="I1" s="329"/>
      <c r="J1" s="329"/>
    </row>
    <row r="3" spans="1:13" s="186" customFormat="1" ht="14">
      <c r="B3" s="189" t="s">
        <v>15</v>
      </c>
      <c r="C3" s="189" t="s">
        <v>4</v>
      </c>
      <c r="D3" s="189" t="s">
        <v>68</v>
      </c>
      <c r="E3" s="189" t="s">
        <v>69</v>
      </c>
      <c r="F3" s="189" t="s">
        <v>7</v>
      </c>
      <c r="G3" s="189" t="s">
        <v>8</v>
      </c>
      <c r="H3" s="189" t="s">
        <v>9</v>
      </c>
      <c r="I3" s="189" t="s">
        <v>10</v>
      </c>
      <c r="J3" s="189" t="s">
        <v>11</v>
      </c>
      <c r="K3" s="189" t="s">
        <v>12</v>
      </c>
      <c r="L3" s="189" t="s">
        <v>13</v>
      </c>
      <c r="M3" s="189" t="s">
        <v>14</v>
      </c>
    </row>
    <row r="4" spans="1:13" s="186" customFormat="1" ht="13.5">
      <c r="A4" s="186">
        <v>2021</v>
      </c>
      <c r="B4" s="225">
        <v>2</v>
      </c>
    </row>
    <row r="5" spans="1:13" s="186" customFormat="1" ht="13.5">
      <c r="A5" s="186">
        <v>2020</v>
      </c>
      <c r="B5" s="218">
        <v>1</v>
      </c>
      <c r="C5" s="218">
        <v>175</v>
      </c>
      <c r="D5" s="218">
        <v>124</v>
      </c>
      <c r="E5" s="218">
        <v>52</v>
      </c>
      <c r="F5" s="218">
        <v>50</v>
      </c>
      <c r="G5" s="218">
        <v>51</v>
      </c>
      <c r="H5" s="218">
        <v>53</v>
      </c>
      <c r="I5" s="218">
        <v>37</v>
      </c>
      <c r="J5" s="218">
        <v>49</v>
      </c>
      <c r="K5" s="218">
        <v>32</v>
      </c>
      <c r="L5" s="218">
        <v>18</v>
      </c>
      <c r="M5" s="218">
        <v>12</v>
      </c>
    </row>
    <row r="6" spans="1:13" s="186" customFormat="1" ht="13.5">
      <c r="A6" s="186">
        <v>2019</v>
      </c>
      <c r="B6" s="226">
        <v>2</v>
      </c>
      <c r="C6" s="226">
        <v>153</v>
      </c>
      <c r="D6" s="226">
        <v>133</v>
      </c>
      <c r="E6" s="226">
        <v>101</v>
      </c>
      <c r="F6" s="226">
        <v>106</v>
      </c>
      <c r="G6" s="226">
        <v>85</v>
      </c>
      <c r="H6" s="226">
        <v>72</v>
      </c>
      <c r="I6" s="226">
        <v>74</v>
      </c>
      <c r="J6" s="226">
        <v>47</v>
      </c>
      <c r="K6" s="226">
        <v>29</v>
      </c>
      <c r="L6" s="226">
        <v>28</v>
      </c>
      <c r="M6" s="226">
        <v>13</v>
      </c>
    </row>
    <row r="7" spans="1:13" s="186" customFormat="1" ht="13.5">
      <c r="A7" s="186">
        <v>2018</v>
      </c>
      <c r="C7" s="217">
        <v>114</v>
      </c>
      <c r="D7" s="217">
        <v>119</v>
      </c>
      <c r="E7" s="217">
        <v>89</v>
      </c>
      <c r="F7" s="217">
        <v>82</v>
      </c>
      <c r="G7" s="217">
        <v>80</v>
      </c>
      <c r="H7" s="217">
        <v>54</v>
      </c>
      <c r="I7" s="217">
        <v>92</v>
      </c>
      <c r="J7" s="217">
        <v>35</v>
      </c>
      <c r="K7" s="217">
        <v>33</v>
      </c>
      <c r="L7" s="217">
        <v>22</v>
      </c>
      <c r="M7" s="217">
        <v>12</v>
      </c>
    </row>
    <row r="23" spans="4:4">
      <c r="D23" s="283"/>
    </row>
  </sheetData>
  <mergeCells count="1">
    <mergeCell ref="A1:J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40EE-0328-4D53-8FC7-63D92293E451}">
  <sheetPr>
    <tabColor rgb="FFFF7C80"/>
  </sheetPr>
  <dimension ref="A1:G11"/>
  <sheetViews>
    <sheetView workbookViewId="0">
      <selection activeCell="K10" sqref="K10"/>
    </sheetView>
  </sheetViews>
  <sheetFormatPr baseColWidth="10" defaultRowHeight="14.5"/>
  <cols>
    <col min="1" max="16384" width="10.6640625" style="272"/>
  </cols>
  <sheetData>
    <row r="1" spans="1:7">
      <c r="A1" s="273" t="s">
        <v>126</v>
      </c>
    </row>
    <row r="3" spans="1:7" ht="30.5" customHeight="1">
      <c r="A3" s="332" t="s">
        <v>17</v>
      </c>
      <c r="B3" s="330" t="s">
        <v>127</v>
      </c>
      <c r="C3" s="330"/>
      <c r="D3" s="330"/>
      <c r="E3" s="331" t="s">
        <v>125</v>
      </c>
      <c r="F3" s="330"/>
      <c r="G3" s="330"/>
    </row>
    <row r="4" spans="1:7" ht="58">
      <c r="A4" s="333"/>
      <c r="B4" s="285">
        <v>2019</v>
      </c>
      <c r="C4" s="285">
        <v>2020</v>
      </c>
      <c r="D4" s="286" t="s">
        <v>86</v>
      </c>
      <c r="E4" s="293">
        <v>2019</v>
      </c>
      <c r="F4" s="285">
        <v>2020</v>
      </c>
      <c r="G4" s="287" t="s">
        <v>47</v>
      </c>
    </row>
    <row r="5" spans="1:7">
      <c r="A5" s="288" t="s">
        <v>18</v>
      </c>
      <c r="B5" s="289">
        <v>11529</v>
      </c>
      <c r="C5" s="289">
        <v>13812</v>
      </c>
      <c r="D5" s="290">
        <f>+(C5/B5-1)*100</f>
        <v>19.802237835024727</v>
      </c>
      <c r="E5" s="294">
        <v>22821</v>
      </c>
      <c r="F5" s="295">
        <v>26412</v>
      </c>
      <c r="G5" s="296">
        <f>(F5/E5-1)*100</f>
        <v>15.7355067700802</v>
      </c>
    </row>
    <row r="6" spans="1:7">
      <c r="A6" s="288" t="s">
        <v>19</v>
      </c>
      <c r="B6" s="289">
        <v>17031</v>
      </c>
      <c r="C6" s="289">
        <v>16608</v>
      </c>
      <c r="D6" s="290">
        <f t="shared" ref="D6:D11" si="0">+(C6/B6-1)*100</f>
        <v>-2.4837061828430484</v>
      </c>
      <c r="E6" s="294">
        <v>20832</v>
      </c>
      <c r="F6" s="295">
        <v>23915</v>
      </c>
      <c r="G6" s="296">
        <f t="shared" ref="G6:G11" si="1">(F6/E6-1)*100</f>
        <v>14.799347158218135</v>
      </c>
    </row>
    <row r="7" spans="1:7">
      <c r="A7" s="288" t="s">
        <v>20</v>
      </c>
      <c r="B7" s="289">
        <v>14777</v>
      </c>
      <c r="C7" s="289">
        <v>15878</v>
      </c>
      <c r="D7" s="290">
        <f t="shared" si="0"/>
        <v>7.4507680855383285</v>
      </c>
      <c r="E7" s="294">
        <v>30786</v>
      </c>
      <c r="F7" s="295">
        <v>33791</v>
      </c>
      <c r="G7" s="296">
        <f t="shared" si="1"/>
        <v>9.7609302929903219</v>
      </c>
    </row>
    <row r="8" spans="1:7">
      <c r="A8" s="288" t="s">
        <v>21</v>
      </c>
      <c r="B8" s="289">
        <v>8931</v>
      </c>
      <c r="C8" s="289">
        <v>11610</v>
      </c>
      <c r="D8" s="290">
        <f t="shared" si="0"/>
        <v>29.996640913671492</v>
      </c>
      <c r="E8" s="294">
        <v>13168</v>
      </c>
      <c r="F8" s="295">
        <v>14963</v>
      </c>
      <c r="G8" s="296">
        <f t="shared" si="1"/>
        <v>13.631530984204133</v>
      </c>
    </row>
    <row r="9" spans="1:7">
      <c r="A9" s="288" t="s">
        <v>22</v>
      </c>
      <c r="B9" s="289">
        <v>8076</v>
      </c>
      <c r="C9" s="289">
        <v>7650</v>
      </c>
      <c r="D9" s="290">
        <f t="shared" si="0"/>
        <v>-5.2748885586924255</v>
      </c>
      <c r="E9" s="294">
        <v>17320</v>
      </c>
      <c r="F9" s="295">
        <v>16749</v>
      </c>
      <c r="G9" s="296">
        <f t="shared" si="1"/>
        <v>-3.2967667436489601</v>
      </c>
    </row>
    <row r="10" spans="1:7">
      <c r="A10" s="288" t="s">
        <v>23</v>
      </c>
      <c r="B10" s="289">
        <v>1000</v>
      </c>
      <c r="C10" s="289">
        <v>1285</v>
      </c>
      <c r="D10" s="290">
        <f t="shared" si="0"/>
        <v>28.499999999999993</v>
      </c>
      <c r="E10" s="294">
        <v>1438</v>
      </c>
      <c r="F10" s="295">
        <v>1654</v>
      </c>
      <c r="G10" s="296">
        <f t="shared" si="1"/>
        <v>15.020862308762162</v>
      </c>
    </row>
    <row r="11" spans="1:7">
      <c r="A11" s="285" t="s">
        <v>16</v>
      </c>
      <c r="B11" s="291">
        <f>SUM(B5:B10)</f>
        <v>61344</v>
      </c>
      <c r="C11" s="291">
        <f>SUM(C5:C10)</f>
        <v>66843</v>
      </c>
      <c r="D11" s="292">
        <f t="shared" si="0"/>
        <v>8.9642018779342756</v>
      </c>
      <c r="E11" s="297">
        <f>SUM(E4:E10)</f>
        <v>108384</v>
      </c>
      <c r="F11" s="291">
        <f>SUM(F4:F10)</f>
        <v>119504</v>
      </c>
      <c r="G11" s="292">
        <f t="shared" si="1"/>
        <v>10.259816947150879</v>
      </c>
    </row>
  </sheetData>
  <mergeCells count="3">
    <mergeCell ref="B3:D3"/>
    <mergeCell ref="E3:G3"/>
    <mergeCell ref="A3:A4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Hoja70">
    <tabColor rgb="FFFF7C80"/>
  </sheetPr>
  <dimension ref="A1:H41"/>
  <sheetViews>
    <sheetView zoomScaleNormal="100" workbookViewId="0">
      <selection activeCell="N24" sqref="N24"/>
    </sheetView>
  </sheetViews>
  <sheetFormatPr baseColWidth="10" defaultColWidth="10" defaultRowHeight="13.5"/>
  <cols>
    <col min="1" max="16384" width="10" style="186"/>
  </cols>
  <sheetData>
    <row r="1" spans="1:8" ht="14.5">
      <c r="A1" s="223" t="s">
        <v>71</v>
      </c>
    </row>
    <row r="2" spans="1:8" ht="15.5">
      <c r="H2" s="227"/>
    </row>
    <row r="3" spans="1:8" ht="14">
      <c r="A3" s="189" t="s">
        <v>56</v>
      </c>
      <c r="B3" s="189" t="s">
        <v>70</v>
      </c>
      <c r="C3" s="189"/>
    </row>
    <row r="4" spans="1:8">
      <c r="A4" s="186">
        <v>2019</v>
      </c>
      <c r="B4" s="187">
        <v>123122</v>
      </c>
      <c r="C4" s="187"/>
    </row>
    <row r="5" spans="1:8">
      <c r="A5" s="186">
        <v>2020</v>
      </c>
      <c r="B5" s="187">
        <v>134683</v>
      </c>
      <c r="C5" s="187"/>
    </row>
    <row r="7" spans="1:8" ht="14">
      <c r="B7" s="189" t="s">
        <v>72</v>
      </c>
      <c r="C7" s="189">
        <v>2021</v>
      </c>
      <c r="D7" s="189">
        <v>2020</v>
      </c>
      <c r="E7" s="189">
        <v>2019</v>
      </c>
      <c r="F7" s="189" t="s">
        <v>2</v>
      </c>
      <c r="G7" s="189" t="s">
        <v>3</v>
      </c>
    </row>
    <row r="8" spans="1:8">
      <c r="B8" s="186" t="s">
        <v>4</v>
      </c>
      <c r="C8" s="217">
        <v>1768</v>
      </c>
      <c r="D8" s="218">
        <v>956</v>
      </c>
      <c r="E8" s="228">
        <v>1225</v>
      </c>
      <c r="F8" s="187">
        <f t="shared" ref="F8:F20" si="0">+C8-D8</f>
        <v>812</v>
      </c>
      <c r="G8" s="186">
        <f t="shared" ref="G8:G20" si="1">+(C8-D8)/D8*100</f>
        <v>84.937238493723854</v>
      </c>
    </row>
    <row r="9" spans="1:8">
      <c r="B9" s="186" t="s">
        <v>5</v>
      </c>
      <c r="C9" s="217">
        <v>1327</v>
      </c>
      <c r="D9" s="218">
        <v>1203</v>
      </c>
      <c r="E9" s="228">
        <v>1279</v>
      </c>
      <c r="F9" s="187">
        <f t="shared" si="0"/>
        <v>124</v>
      </c>
      <c r="G9" s="186">
        <f t="shared" si="1"/>
        <v>10.30756442227764</v>
      </c>
    </row>
    <row r="10" spans="1:8">
      <c r="B10" s="186" t="s">
        <v>6</v>
      </c>
      <c r="C10" s="217">
        <v>697</v>
      </c>
      <c r="D10" s="218">
        <v>1559</v>
      </c>
      <c r="E10" s="228">
        <v>1720</v>
      </c>
      <c r="F10" s="187">
        <f t="shared" si="0"/>
        <v>-862</v>
      </c>
      <c r="G10" s="186">
        <f t="shared" si="1"/>
        <v>-55.291853752405387</v>
      </c>
    </row>
    <row r="11" spans="1:8">
      <c r="B11" s="186" t="s">
        <v>7</v>
      </c>
      <c r="C11" s="217">
        <v>1486</v>
      </c>
      <c r="D11" s="218">
        <v>2403</v>
      </c>
      <c r="E11" s="228">
        <v>2235</v>
      </c>
      <c r="F11" s="187">
        <f t="shared" si="0"/>
        <v>-917</v>
      </c>
      <c r="G11" s="186">
        <f t="shared" si="1"/>
        <v>-38.160632542655016</v>
      </c>
    </row>
    <row r="12" spans="1:8">
      <c r="B12" s="186" t="s">
        <v>8</v>
      </c>
      <c r="C12" s="217">
        <v>2726</v>
      </c>
      <c r="D12" s="218">
        <v>3039</v>
      </c>
      <c r="E12" s="228">
        <v>3137</v>
      </c>
      <c r="F12" s="187">
        <f t="shared" si="0"/>
        <v>-313</v>
      </c>
      <c r="G12" s="186">
        <f t="shared" si="1"/>
        <v>-10.299440605462323</v>
      </c>
    </row>
    <row r="13" spans="1:8">
      <c r="B13" s="186" t="s">
        <v>9</v>
      </c>
      <c r="C13" s="217">
        <v>4880</v>
      </c>
      <c r="D13" s="218">
        <v>5356</v>
      </c>
      <c r="E13" s="228">
        <v>4871</v>
      </c>
      <c r="F13" s="187">
        <f t="shared" si="0"/>
        <v>-476</v>
      </c>
      <c r="G13" s="186">
        <f t="shared" si="1"/>
        <v>-8.8872292755787896</v>
      </c>
    </row>
    <row r="14" spans="1:8">
      <c r="B14" s="186" t="s">
        <v>10</v>
      </c>
      <c r="C14" s="217">
        <v>12710</v>
      </c>
      <c r="D14" s="218">
        <v>10957</v>
      </c>
      <c r="E14" s="228">
        <v>9007</v>
      </c>
      <c r="F14" s="187">
        <f t="shared" si="0"/>
        <v>1753</v>
      </c>
      <c r="G14" s="186">
        <f t="shared" si="1"/>
        <v>15.998904809710687</v>
      </c>
    </row>
    <row r="15" spans="1:8">
      <c r="B15" s="186" t="s">
        <v>11</v>
      </c>
      <c r="C15" s="217">
        <v>16900</v>
      </c>
      <c r="D15" s="218">
        <v>12998</v>
      </c>
      <c r="E15" s="228">
        <v>10949</v>
      </c>
      <c r="F15" s="187">
        <f t="shared" si="0"/>
        <v>3902</v>
      </c>
      <c r="G15" s="186">
        <f t="shared" si="1"/>
        <v>30.020003077396524</v>
      </c>
    </row>
    <row r="16" spans="1:8">
      <c r="B16" s="186" t="s">
        <v>12</v>
      </c>
      <c r="C16" s="217">
        <v>20780</v>
      </c>
      <c r="D16" s="218">
        <v>16202</v>
      </c>
      <c r="E16" s="228">
        <v>14189</v>
      </c>
      <c r="F16" s="187">
        <f t="shared" si="0"/>
        <v>4578</v>
      </c>
      <c r="G16" s="186">
        <f t="shared" si="1"/>
        <v>28.255770892482406</v>
      </c>
    </row>
    <row r="17" spans="2:7">
      <c r="B17" s="186" t="s">
        <v>13</v>
      </c>
      <c r="C17" s="217">
        <v>18877</v>
      </c>
      <c r="D17" s="218">
        <v>18910</v>
      </c>
      <c r="E17" s="228">
        <v>17132</v>
      </c>
      <c r="F17" s="187">
        <f t="shared" si="0"/>
        <v>-33</v>
      </c>
      <c r="G17" s="186">
        <f t="shared" si="1"/>
        <v>-0.17451084082496035</v>
      </c>
    </row>
    <row r="18" spans="2:7">
      <c r="B18" s="186" t="s">
        <v>14</v>
      </c>
      <c r="C18" s="217">
        <v>19340</v>
      </c>
      <c r="D18" s="218">
        <v>19048</v>
      </c>
      <c r="E18" s="228">
        <v>15767</v>
      </c>
      <c r="F18" s="187">
        <f t="shared" si="0"/>
        <v>292</v>
      </c>
      <c r="G18" s="186">
        <f t="shared" si="1"/>
        <v>1.5329693406131877</v>
      </c>
    </row>
    <row r="19" spans="2:7">
      <c r="B19" s="186" t="s">
        <v>15</v>
      </c>
      <c r="C19" s="225">
        <v>17893</v>
      </c>
      <c r="D19" s="217">
        <v>17716</v>
      </c>
      <c r="E19" s="218">
        <v>13274</v>
      </c>
      <c r="F19" s="187">
        <f t="shared" si="0"/>
        <v>177</v>
      </c>
      <c r="G19" s="186">
        <f t="shared" si="1"/>
        <v>0.99909686159403932</v>
      </c>
    </row>
    <row r="20" spans="2:7" ht="14">
      <c r="B20" s="189" t="s">
        <v>16</v>
      </c>
      <c r="C20" s="187">
        <f>+SUM(C8:C19)</f>
        <v>119384</v>
      </c>
      <c r="D20" s="187">
        <f>+SUM(D8:D19)</f>
        <v>110347</v>
      </c>
      <c r="E20" s="187">
        <f>+SUM(E8:E19)</f>
        <v>94785</v>
      </c>
      <c r="F20" s="187">
        <f t="shared" si="0"/>
        <v>9037</v>
      </c>
      <c r="G20" s="186">
        <f t="shared" si="1"/>
        <v>8.189620016855919</v>
      </c>
    </row>
    <row r="22" spans="2:7">
      <c r="E22" s="229">
        <v>2021</v>
      </c>
    </row>
    <row r="23" spans="2:7">
      <c r="D23" s="284" t="s">
        <v>57</v>
      </c>
      <c r="E23" s="214">
        <v>2020</v>
      </c>
    </row>
    <row r="24" spans="2:7">
      <c r="E24" s="215">
        <v>2019</v>
      </c>
    </row>
    <row r="25" spans="2:7">
      <c r="E25" s="216">
        <v>2018</v>
      </c>
    </row>
    <row r="28" spans="2:7" ht="14">
      <c r="B28" s="189" t="s">
        <v>72</v>
      </c>
      <c r="C28" s="189">
        <v>2020</v>
      </c>
      <c r="D28" s="189">
        <v>2019</v>
      </c>
    </row>
    <row r="29" spans="2:7">
      <c r="B29" s="186" t="s">
        <v>15</v>
      </c>
      <c r="C29" s="217">
        <v>17716</v>
      </c>
      <c r="D29" s="218">
        <v>13274</v>
      </c>
    </row>
    <row r="30" spans="2:7">
      <c r="B30" s="186" t="s">
        <v>4</v>
      </c>
      <c r="C30" s="217">
        <v>1768</v>
      </c>
      <c r="D30" s="218">
        <v>956</v>
      </c>
    </row>
    <row r="31" spans="2:7">
      <c r="B31" s="186" t="s">
        <v>5</v>
      </c>
      <c r="C31" s="217">
        <v>1327</v>
      </c>
      <c r="D31" s="218">
        <v>1203</v>
      </c>
    </row>
    <row r="32" spans="2:7">
      <c r="B32" s="186" t="s">
        <v>6</v>
      </c>
      <c r="C32" s="217">
        <v>697</v>
      </c>
      <c r="D32" s="218">
        <v>1559</v>
      </c>
    </row>
    <row r="33" spans="2:5">
      <c r="B33" s="186" t="s">
        <v>7</v>
      </c>
      <c r="C33" s="217">
        <v>1486</v>
      </c>
      <c r="D33" s="218">
        <v>2403</v>
      </c>
    </row>
    <row r="34" spans="2:5">
      <c r="B34" s="186" t="s">
        <v>8</v>
      </c>
      <c r="C34" s="217">
        <v>2726</v>
      </c>
      <c r="D34" s="218">
        <v>3039</v>
      </c>
    </row>
    <row r="35" spans="2:5">
      <c r="B35" s="186" t="s">
        <v>9</v>
      </c>
      <c r="C35" s="217">
        <v>4880</v>
      </c>
      <c r="D35" s="218">
        <v>5356</v>
      </c>
    </row>
    <row r="36" spans="2:5">
      <c r="B36" s="186" t="s">
        <v>10</v>
      </c>
      <c r="C36" s="217">
        <v>12710</v>
      </c>
      <c r="D36" s="218">
        <v>10957</v>
      </c>
    </row>
    <row r="37" spans="2:5">
      <c r="B37" s="186" t="s">
        <v>11</v>
      </c>
      <c r="C37" s="217">
        <v>16900</v>
      </c>
      <c r="D37" s="218">
        <v>12998</v>
      </c>
    </row>
    <row r="38" spans="2:5">
      <c r="B38" s="186" t="s">
        <v>12</v>
      </c>
      <c r="C38" s="217">
        <v>20780</v>
      </c>
      <c r="D38" s="218">
        <v>16202</v>
      </c>
    </row>
    <row r="39" spans="2:5">
      <c r="B39" s="186" t="s">
        <v>13</v>
      </c>
      <c r="C39" s="217">
        <v>18877</v>
      </c>
      <c r="D39" s="218">
        <v>18910</v>
      </c>
    </row>
    <row r="40" spans="2:5">
      <c r="B40" s="186" t="s">
        <v>14</v>
      </c>
      <c r="C40" s="217">
        <v>19340</v>
      </c>
      <c r="D40" s="218">
        <v>19048</v>
      </c>
    </row>
    <row r="41" spans="2:5">
      <c r="C41" s="187">
        <f>SUM(C29:C40)</f>
        <v>119207</v>
      </c>
      <c r="D41" s="187">
        <f>SUM(D29:D40)</f>
        <v>105905</v>
      </c>
      <c r="E41" s="186">
        <f>(C41-D41)/D41*100</f>
        <v>12.560313488503846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Hoja71">
    <tabColor rgb="FFFF7C80"/>
  </sheetPr>
  <dimension ref="A1:G42"/>
  <sheetViews>
    <sheetView tabSelected="1" topLeftCell="A7" zoomScale="85" zoomScaleNormal="85" workbookViewId="0"/>
  </sheetViews>
  <sheetFormatPr baseColWidth="10" defaultColWidth="10" defaultRowHeight="13.5"/>
  <cols>
    <col min="1" max="3" width="10" style="186"/>
    <col min="4" max="4" width="16" style="186" bestFit="1" customWidth="1"/>
    <col min="5" max="16384" width="10" style="186"/>
  </cols>
  <sheetData>
    <row r="1" spans="1:7" ht="14">
      <c r="A1" s="189" t="s">
        <v>73</v>
      </c>
    </row>
    <row r="2" spans="1:7" ht="14">
      <c r="A2" s="189" t="s">
        <v>56</v>
      </c>
      <c r="B2" s="189" t="s">
        <v>70</v>
      </c>
      <c r="C2" s="189"/>
    </row>
    <row r="3" spans="1:7">
      <c r="A3" s="186">
        <v>2019</v>
      </c>
      <c r="B3" s="187">
        <v>123122</v>
      </c>
      <c r="C3" s="187"/>
      <c r="D3" s="187"/>
    </row>
    <row r="4" spans="1:7">
      <c r="A4" s="186">
        <v>2020</v>
      </c>
      <c r="B4" s="187">
        <v>134683</v>
      </c>
      <c r="C4" s="187"/>
    </row>
    <row r="6" spans="1:7" ht="14">
      <c r="B6" s="189" t="s">
        <v>72</v>
      </c>
      <c r="C6" s="189">
        <v>2021</v>
      </c>
      <c r="D6" s="189">
        <v>2020</v>
      </c>
      <c r="E6" s="189">
        <v>2019</v>
      </c>
      <c r="F6" s="189" t="s">
        <v>2</v>
      </c>
      <c r="G6" s="189" t="s">
        <v>3</v>
      </c>
    </row>
    <row r="7" spans="1:7">
      <c r="B7" s="186" t="s">
        <v>4</v>
      </c>
      <c r="C7" s="217">
        <v>1813</v>
      </c>
      <c r="D7" s="218">
        <v>985</v>
      </c>
      <c r="E7" s="226">
        <v>1076</v>
      </c>
      <c r="F7" s="187">
        <f t="shared" ref="F7:F19" si="0">+C7-D7</f>
        <v>828</v>
      </c>
      <c r="G7" s="186">
        <f t="shared" ref="G7:G19" si="1">+(C7-D7)/D7*100</f>
        <v>84.060913705583758</v>
      </c>
    </row>
    <row r="8" spans="1:7">
      <c r="B8" s="186" t="s">
        <v>5</v>
      </c>
      <c r="C8" s="217">
        <v>1300</v>
      </c>
      <c r="D8" s="218">
        <v>1293</v>
      </c>
      <c r="E8" s="226">
        <v>1232</v>
      </c>
      <c r="F8" s="187">
        <f t="shared" si="0"/>
        <v>7</v>
      </c>
      <c r="G8" s="186">
        <f t="shared" si="1"/>
        <v>0.54137664346481051</v>
      </c>
    </row>
    <row r="9" spans="1:7">
      <c r="B9" s="186" t="s">
        <v>6</v>
      </c>
      <c r="C9" s="217">
        <v>720</v>
      </c>
      <c r="D9" s="218">
        <v>1663</v>
      </c>
      <c r="E9" s="226">
        <v>1681</v>
      </c>
      <c r="F9" s="187">
        <f t="shared" si="0"/>
        <v>-943</v>
      </c>
      <c r="G9" s="186">
        <f t="shared" si="1"/>
        <v>-56.704750450992179</v>
      </c>
    </row>
    <row r="10" spans="1:7">
      <c r="B10" s="186" t="s">
        <v>7</v>
      </c>
      <c r="C10" s="217">
        <v>1423</v>
      </c>
      <c r="D10" s="218">
        <v>2654</v>
      </c>
      <c r="E10" s="226">
        <v>2270</v>
      </c>
      <c r="F10" s="187">
        <f t="shared" si="0"/>
        <v>-1231</v>
      </c>
      <c r="G10" s="186">
        <f t="shared" si="1"/>
        <v>-46.382818387339867</v>
      </c>
    </row>
    <row r="11" spans="1:7">
      <c r="B11" s="186" t="s">
        <v>8</v>
      </c>
      <c r="C11" s="217">
        <v>2859</v>
      </c>
      <c r="D11" s="218">
        <v>3393</v>
      </c>
      <c r="E11" s="226">
        <v>3265</v>
      </c>
      <c r="F11" s="187">
        <f t="shared" si="0"/>
        <v>-534</v>
      </c>
      <c r="G11" s="186">
        <f t="shared" si="1"/>
        <v>-15.738284703801945</v>
      </c>
    </row>
    <row r="12" spans="1:7">
      <c r="B12" s="186" t="s">
        <v>9</v>
      </c>
      <c r="C12" s="217">
        <v>5158</v>
      </c>
      <c r="D12" s="218">
        <v>5903</v>
      </c>
      <c r="E12" s="226">
        <v>5217</v>
      </c>
      <c r="F12" s="187">
        <f t="shared" si="0"/>
        <v>-745</v>
      </c>
      <c r="G12" s="186">
        <f t="shared" si="1"/>
        <v>-12.62070133830256</v>
      </c>
    </row>
    <row r="13" spans="1:7">
      <c r="B13" s="186" t="s">
        <v>10</v>
      </c>
      <c r="C13" s="217">
        <v>13537</v>
      </c>
      <c r="D13" s="218">
        <v>12287</v>
      </c>
      <c r="E13" s="226">
        <v>9746</v>
      </c>
      <c r="F13" s="187">
        <f t="shared" si="0"/>
        <v>1250</v>
      </c>
      <c r="G13" s="186">
        <f t="shared" si="1"/>
        <v>10.173353951330673</v>
      </c>
    </row>
    <row r="14" spans="1:7">
      <c r="B14" s="186" t="s">
        <v>11</v>
      </c>
      <c r="C14" s="217">
        <v>17601</v>
      </c>
      <c r="D14" s="218">
        <v>14218</v>
      </c>
      <c r="E14" s="226">
        <v>11706</v>
      </c>
      <c r="F14" s="187">
        <f t="shared" si="0"/>
        <v>3383</v>
      </c>
      <c r="G14" s="186">
        <f t="shared" si="1"/>
        <v>23.793782529188352</v>
      </c>
    </row>
    <row r="15" spans="1:7">
      <c r="B15" s="186" t="s">
        <v>12</v>
      </c>
      <c r="C15" s="217">
        <v>21366</v>
      </c>
      <c r="D15" s="218">
        <v>16420</v>
      </c>
      <c r="E15" s="226">
        <v>14381</v>
      </c>
      <c r="F15" s="187">
        <f t="shared" si="0"/>
        <v>4946</v>
      </c>
      <c r="G15" s="186">
        <f t="shared" si="1"/>
        <v>30.121802679658956</v>
      </c>
    </row>
    <row r="16" spans="1:7">
      <c r="B16" s="186" t="s">
        <v>13</v>
      </c>
      <c r="C16" s="217">
        <v>18796</v>
      </c>
      <c r="D16" s="218">
        <v>17868</v>
      </c>
      <c r="E16" s="226">
        <v>17089</v>
      </c>
      <c r="F16" s="187">
        <f t="shared" si="0"/>
        <v>928</v>
      </c>
      <c r="G16" s="186">
        <f t="shared" si="1"/>
        <v>5.1936422655025742</v>
      </c>
    </row>
    <row r="17" spans="2:7">
      <c r="B17" s="186" t="s">
        <v>14</v>
      </c>
      <c r="C17" s="217">
        <v>18097</v>
      </c>
      <c r="D17" s="218">
        <v>17335</v>
      </c>
      <c r="E17" s="226">
        <v>14940</v>
      </c>
      <c r="F17" s="187">
        <f t="shared" si="0"/>
        <v>762</v>
      </c>
      <c r="G17" s="186">
        <f t="shared" si="1"/>
        <v>4.39573117969426</v>
      </c>
    </row>
    <row r="18" spans="2:7">
      <c r="B18" s="186" t="s">
        <v>15</v>
      </c>
      <c r="C18" s="225">
        <v>16456</v>
      </c>
      <c r="D18" s="217">
        <v>15789</v>
      </c>
      <c r="E18" s="218">
        <v>12260</v>
      </c>
      <c r="F18" s="187">
        <f t="shared" si="0"/>
        <v>667</v>
      </c>
      <c r="G18" s="186">
        <f t="shared" si="1"/>
        <v>4.2244600671353476</v>
      </c>
    </row>
    <row r="19" spans="2:7" ht="14">
      <c r="B19" s="189" t="s">
        <v>16</v>
      </c>
      <c r="C19" s="187">
        <f>+SUM(C7:C18)</f>
        <v>119126</v>
      </c>
      <c r="D19" s="187">
        <f>+SUM(D7:D18)</f>
        <v>109808</v>
      </c>
      <c r="E19" s="187">
        <f>+SUM(E7:E18)</f>
        <v>94863</v>
      </c>
      <c r="F19" s="187">
        <f t="shared" si="0"/>
        <v>9318</v>
      </c>
      <c r="G19" s="186">
        <f t="shared" si="1"/>
        <v>8.4857205303803003</v>
      </c>
    </row>
    <row r="23" spans="2:7">
      <c r="D23" s="282"/>
      <c r="E23" s="229">
        <v>2021</v>
      </c>
    </row>
    <row r="24" spans="2:7">
      <c r="D24" s="191" t="s">
        <v>57</v>
      </c>
      <c r="E24" s="214">
        <v>2020</v>
      </c>
    </row>
    <row r="25" spans="2:7">
      <c r="E25" s="215">
        <v>2019</v>
      </c>
    </row>
    <row r="26" spans="2:7">
      <c r="E26" s="216">
        <v>2018</v>
      </c>
    </row>
    <row r="29" spans="2:7" ht="14">
      <c r="B29" s="189" t="s">
        <v>72</v>
      </c>
      <c r="C29" s="189">
        <v>2020</v>
      </c>
      <c r="D29" s="189">
        <v>2019</v>
      </c>
    </row>
    <row r="30" spans="2:7">
      <c r="B30" s="186" t="s">
        <v>15</v>
      </c>
      <c r="C30" s="217">
        <v>15789</v>
      </c>
      <c r="D30" s="218">
        <v>12260</v>
      </c>
      <c r="E30" s="186">
        <f>+(C30/D30-1)*100</f>
        <v>28.784665579119096</v>
      </c>
    </row>
    <row r="31" spans="2:7">
      <c r="B31" s="186" t="s">
        <v>4</v>
      </c>
      <c r="C31" s="217">
        <v>1813</v>
      </c>
      <c r="D31" s="218">
        <v>985</v>
      </c>
      <c r="E31" s="186">
        <f t="shared" ref="E31:E41" si="2">+(C31/D31-1)*100</f>
        <v>84.060913705583744</v>
      </c>
    </row>
    <row r="32" spans="2:7">
      <c r="B32" s="186" t="s">
        <v>5</v>
      </c>
      <c r="C32" s="217">
        <v>1300</v>
      </c>
      <c r="D32" s="218">
        <v>1293</v>
      </c>
      <c r="E32" s="186">
        <f t="shared" si="2"/>
        <v>0.54137664346480818</v>
      </c>
    </row>
    <row r="33" spans="2:5">
      <c r="B33" s="186" t="s">
        <v>6</v>
      </c>
      <c r="C33" s="217">
        <v>720</v>
      </c>
      <c r="D33" s="218">
        <v>1663</v>
      </c>
      <c r="E33" s="186">
        <f t="shared" si="2"/>
        <v>-56.704750450992179</v>
      </c>
    </row>
    <row r="34" spans="2:5">
      <c r="B34" s="186" t="s">
        <v>7</v>
      </c>
      <c r="C34" s="217">
        <v>1423</v>
      </c>
      <c r="D34" s="218">
        <v>2654</v>
      </c>
      <c r="E34" s="186">
        <f t="shared" si="2"/>
        <v>-46.382818387339867</v>
      </c>
    </row>
    <row r="35" spans="2:5">
      <c r="B35" s="186" t="s">
        <v>8</v>
      </c>
      <c r="C35" s="217">
        <v>2859</v>
      </c>
      <c r="D35" s="218">
        <v>3393</v>
      </c>
      <c r="E35" s="186">
        <f t="shared" si="2"/>
        <v>-15.738284703801941</v>
      </c>
    </row>
    <row r="36" spans="2:5">
      <c r="B36" s="186" t="s">
        <v>9</v>
      </c>
      <c r="C36" s="217">
        <v>5158</v>
      </c>
      <c r="D36" s="218">
        <v>5903</v>
      </c>
      <c r="E36" s="186">
        <f t="shared" si="2"/>
        <v>-12.620701338302553</v>
      </c>
    </row>
    <row r="37" spans="2:5">
      <c r="B37" s="186" t="s">
        <v>10</v>
      </c>
      <c r="C37" s="217">
        <v>13537</v>
      </c>
      <c r="D37" s="218">
        <v>12287</v>
      </c>
      <c r="E37" s="186">
        <f t="shared" si="2"/>
        <v>10.173353951330677</v>
      </c>
    </row>
    <row r="38" spans="2:5">
      <c r="B38" s="186" t="s">
        <v>11</v>
      </c>
      <c r="C38" s="217">
        <v>17601</v>
      </c>
      <c r="D38" s="218">
        <v>14218</v>
      </c>
      <c r="E38" s="186">
        <f t="shared" si="2"/>
        <v>23.793782529188356</v>
      </c>
    </row>
    <row r="39" spans="2:5">
      <c r="B39" s="186" t="s">
        <v>12</v>
      </c>
      <c r="C39" s="217">
        <v>21366</v>
      </c>
      <c r="D39" s="218">
        <v>16420</v>
      </c>
      <c r="E39" s="186">
        <f t="shared" si="2"/>
        <v>30.121802679658959</v>
      </c>
    </row>
    <row r="40" spans="2:5">
      <c r="B40" s="186" t="s">
        <v>13</v>
      </c>
      <c r="C40" s="217">
        <v>18796</v>
      </c>
      <c r="D40" s="218">
        <v>17868</v>
      </c>
      <c r="E40" s="186">
        <f t="shared" si="2"/>
        <v>5.1936422655025849</v>
      </c>
    </row>
    <row r="41" spans="2:5">
      <c r="B41" s="186" t="s">
        <v>14</v>
      </c>
      <c r="C41" s="217">
        <v>18097</v>
      </c>
      <c r="D41" s="218">
        <v>17335</v>
      </c>
      <c r="E41" s="186">
        <f t="shared" si="2"/>
        <v>4.3957311796942511</v>
      </c>
    </row>
    <row r="42" spans="2:5">
      <c r="C42" s="187">
        <f>SUM(C30:C41)</f>
        <v>118459</v>
      </c>
      <c r="D42" s="187">
        <f>SUM(D30:D41)</f>
        <v>106279</v>
      </c>
      <c r="E42" s="246">
        <f>(C42-D42)/D42*100</f>
        <v>11.460401396324768</v>
      </c>
    </row>
  </sheetData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 codeName="Hoja14">
    <tabColor rgb="FF7030A0"/>
  </sheetPr>
  <dimension ref="A2:L52"/>
  <sheetViews>
    <sheetView topLeftCell="A31" zoomScale="80" zoomScaleNormal="80" workbookViewId="0">
      <selection activeCell="D17" sqref="D17"/>
    </sheetView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36</v>
      </c>
      <c r="C4" t="s">
        <v>1</v>
      </c>
    </row>
    <row r="5" spans="1:12">
      <c r="A5">
        <v>2017</v>
      </c>
      <c r="B5" s="96">
        <v>29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97">
        <v>33</v>
      </c>
      <c r="C6" s="3">
        <f>+(B6-B5)/B5*100</f>
        <v>13.793103448275861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98">
        <v>38</v>
      </c>
      <c r="C7" s="3">
        <f>+(B7-B6)/B6*100</f>
        <v>15.151515151515152</v>
      </c>
    </row>
    <row r="8" spans="1:12">
      <c r="A8">
        <v>2020</v>
      </c>
      <c r="B8" s="99">
        <v>38</v>
      </c>
      <c r="C8" s="3">
        <f>+(B8-B7)/B7*100</f>
        <v>0</v>
      </c>
    </row>
    <row r="9" spans="1:12">
      <c r="A9">
        <v>2021</v>
      </c>
      <c r="B9" s="100">
        <v>37</v>
      </c>
      <c r="C9" s="3">
        <f>+(B9-B8)/B8*100</f>
        <v>-2.6315789473684208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101">
        <v>24</v>
      </c>
      <c r="C30" s="102">
        <v>36</v>
      </c>
      <c r="D30" s="103">
        <v>45</v>
      </c>
      <c r="E30" s="104">
        <v>44</v>
      </c>
      <c r="F30" s="105">
        <v>41</v>
      </c>
      <c r="G30" s="4">
        <f>(F30-E30)/E30*100</f>
        <v>-6.8181818181818175</v>
      </c>
      <c r="H30" s="2">
        <f>+F30-E30</f>
        <v>-3</v>
      </c>
    </row>
    <row r="31" spans="1:8">
      <c r="A31" t="s">
        <v>19</v>
      </c>
      <c r="B31" s="106">
        <v>25</v>
      </c>
      <c r="C31" s="107">
        <v>26</v>
      </c>
      <c r="D31" s="108">
        <v>26</v>
      </c>
      <c r="E31" s="109">
        <v>30</v>
      </c>
      <c r="F31" s="110">
        <v>28</v>
      </c>
      <c r="G31" s="4">
        <f t="shared" ref="G31:G36" si="0">(F31-E31)/E31*100</f>
        <v>-6.666666666666667</v>
      </c>
      <c r="H31" s="2">
        <f t="shared" ref="H31:H36" si="1">+F31-E31</f>
        <v>-2</v>
      </c>
    </row>
    <row r="32" spans="1:8">
      <c r="A32" t="s">
        <v>20</v>
      </c>
      <c r="B32" s="111">
        <v>32</v>
      </c>
      <c r="C32" s="112">
        <v>33</v>
      </c>
      <c r="D32" s="113">
        <v>38</v>
      </c>
      <c r="E32" s="114">
        <v>39</v>
      </c>
      <c r="F32" s="115">
        <v>40</v>
      </c>
      <c r="G32" s="4">
        <f t="shared" si="0"/>
        <v>2.5641025641025639</v>
      </c>
      <c r="H32" s="2">
        <f t="shared" si="1"/>
        <v>1</v>
      </c>
    </row>
    <row r="33" spans="1:8">
      <c r="A33" t="s">
        <v>21</v>
      </c>
      <c r="B33" s="116">
        <v>27</v>
      </c>
      <c r="C33" s="117">
        <v>28</v>
      </c>
      <c r="D33" s="118">
        <v>33</v>
      </c>
      <c r="E33" s="119">
        <v>34</v>
      </c>
      <c r="F33" s="120">
        <v>33</v>
      </c>
      <c r="G33" s="4">
        <f t="shared" si="0"/>
        <v>-2.9411764705882351</v>
      </c>
      <c r="H33" s="2">
        <f t="shared" si="1"/>
        <v>-1</v>
      </c>
    </row>
    <row r="34" spans="1:8">
      <c r="A34" t="s">
        <v>22</v>
      </c>
      <c r="B34" s="121">
        <v>34</v>
      </c>
      <c r="C34" s="122">
        <v>37</v>
      </c>
      <c r="D34" s="123">
        <v>41</v>
      </c>
      <c r="E34" s="124">
        <v>40</v>
      </c>
      <c r="F34" s="125">
        <v>39</v>
      </c>
      <c r="G34" s="4">
        <f t="shared" si="0"/>
        <v>-2.5</v>
      </c>
      <c r="H34" s="2">
        <f t="shared" si="1"/>
        <v>-1</v>
      </c>
    </row>
    <row r="35" spans="1:8">
      <c r="A35" t="s">
        <v>23</v>
      </c>
      <c r="B35" s="126">
        <v>30</v>
      </c>
      <c r="C35" s="127">
        <v>36</v>
      </c>
      <c r="D35" s="128">
        <v>34</v>
      </c>
      <c r="E35" s="129">
        <v>30</v>
      </c>
      <c r="F35" s="130">
        <v>29</v>
      </c>
      <c r="G35" s="4">
        <f t="shared" si="0"/>
        <v>-3.3333333333333335</v>
      </c>
      <c r="H35" s="2">
        <f t="shared" si="1"/>
        <v>-1</v>
      </c>
    </row>
    <row r="36" spans="1:8" ht="14">
      <c r="A36" s="1" t="s">
        <v>16</v>
      </c>
      <c r="B36" s="2">
        <f>+SUM(B30:B35)</f>
        <v>172</v>
      </c>
      <c r="C36" s="2">
        <f>+SUM(C30:C35)</f>
        <v>196</v>
      </c>
      <c r="D36" s="2">
        <f t="shared" ref="D36:F36" si="2">+SUM(D30:D35)</f>
        <v>217</v>
      </c>
      <c r="E36" s="2">
        <f t="shared" si="2"/>
        <v>217</v>
      </c>
      <c r="F36" s="2">
        <f t="shared" si="2"/>
        <v>210</v>
      </c>
      <c r="G36" s="4">
        <f t="shared" si="0"/>
        <v>-3.225806451612903</v>
      </c>
      <c r="H36" s="2">
        <f t="shared" si="1"/>
        <v>-7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 s="131">
        <v>29</v>
      </c>
      <c r="C50" s="132">
        <v>36</v>
      </c>
      <c r="D50" s="133">
        <v>43</v>
      </c>
      <c r="E50" s="134">
        <v>42</v>
      </c>
      <c r="F50" s="135">
        <v>42</v>
      </c>
      <c r="G50" s="4">
        <f>(F50-E50)/E50*100</f>
        <v>0</v>
      </c>
      <c r="H50" s="2">
        <f>F50-E50</f>
        <v>0</v>
      </c>
    </row>
    <row r="51" spans="1:8">
      <c r="A51" t="s">
        <v>27</v>
      </c>
      <c r="B51" s="136">
        <v>26</v>
      </c>
      <c r="C51" s="137">
        <v>26</v>
      </c>
      <c r="D51" s="138">
        <v>27</v>
      </c>
      <c r="E51" s="139">
        <v>30</v>
      </c>
      <c r="F51" s="140">
        <v>26</v>
      </c>
      <c r="G51" s="4">
        <f t="shared" ref="G51:G52" si="3">(F51-E51)/E51*100</f>
        <v>-13.333333333333334</v>
      </c>
      <c r="H51" s="2">
        <f t="shared" ref="H51:H52" si="4">F51-E51</f>
        <v>-4</v>
      </c>
    </row>
    <row r="52" spans="1:8">
      <c r="B52">
        <f>SUM(B50:B51)</f>
        <v>55</v>
      </c>
      <c r="C52">
        <f t="shared" ref="C52:F52" si="5">SUM(C50:C51)</f>
        <v>62</v>
      </c>
      <c r="D52">
        <f t="shared" si="5"/>
        <v>70</v>
      </c>
      <c r="E52">
        <f t="shared" si="5"/>
        <v>72</v>
      </c>
      <c r="F52">
        <f t="shared" si="5"/>
        <v>68</v>
      </c>
      <c r="G52" s="4">
        <f t="shared" si="3"/>
        <v>-5.5555555555555554</v>
      </c>
      <c r="H52" s="2">
        <f t="shared" si="4"/>
        <v>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9">
    <tabColor rgb="FF7030A0"/>
  </sheetPr>
  <dimension ref="A2:L52"/>
  <sheetViews>
    <sheetView zoomScale="80" zoomScaleNormal="80" workbookViewId="0"/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32</v>
      </c>
      <c r="C4" t="s">
        <v>1</v>
      </c>
    </row>
    <row r="5" spans="1:12">
      <c r="A5">
        <v>2017</v>
      </c>
      <c r="B5" s="2">
        <v>164.85000610351563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2">
        <v>80.519996643066406</v>
      </c>
      <c r="C6" s="3">
        <f>+(B6-B5)/B5*100</f>
        <v>-51.155599841164204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2">
        <v>56.319999694824219</v>
      </c>
      <c r="C7" s="3">
        <f>+(B7-B6)/B6*100</f>
        <v>-30.054642271679793</v>
      </c>
    </row>
    <row r="8" spans="1:12">
      <c r="A8">
        <v>2020</v>
      </c>
      <c r="B8" s="2">
        <v>61.400001525878906</v>
      </c>
      <c r="C8" s="3">
        <f>+(B8-B7)/B7*100</f>
        <v>9.0198896636740162</v>
      </c>
    </row>
    <row r="9" spans="1:12">
      <c r="A9">
        <v>2021</v>
      </c>
      <c r="B9" s="2">
        <v>52.909999847412109</v>
      </c>
      <c r="C9" s="3">
        <f>+(B9-B8)/B8*100</f>
        <v>-13.827363953547177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2">
        <v>64.709999084472656</v>
      </c>
      <c r="C30" s="2">
        <v>55.950000762939453</v>
      </c>
      <c r="D30" s="2">
        <v>57.900001525878906</v>
      </c>
      <c r="E30" s="2">
        <v>61.650001525878906</v>
      </c>
      <c r="F30" s="2">
        <v>57.5</v>
      </c>
      <c r="G30" s="4">
        <f>(F30-E30)/E30*100</f>
        <v>-6.7315513757722361</v>
      </c>
      <c r="H30" s="2">
        <f>+F30-E30</f>
        <v>-4.1500015258789063</v>
      </c>
    </row>
    <row r="31" spans="1:8">
      <c r="A31" t="s">
        <v>19</v>
      </c>
      <c r="B31" s="2">
        <v>104.01999664306641</v>
      </c>
      <c r="C31" s="2">
        <v>69.400001525878906</v>
      </c>
      <c r="D31" s="2">
        <v>54.240001678466797</v>
      </c>
      <c r="E31" s="2">
        <v>62.799999237060547</v>
      </c>
      <c r="F31" s="2">
        <v>57.020000457763672</v>
      </c>
      <c r="G31" s="4">
        <f t="shared" ref="G31:G36" si="0">(F31-E31)/E31*100</f>
        <v>-9.2038198240707754</v>
      </c>
      <c r="H31" s="2">
        <f t="shared" ref="H31:H36" si="1">+F31-E31</f>
        <v>-5.779998779296875</v>
      </c>
    </row>
    <row r="32" spans="1:8">
      <c r="A32" t="s">
        <v>20</v>
      </c>
      <c r="B32" s="2">
        <v>180.80000305175781</v>
      </c>
      <c r="C32" s="2">
        <v>90.709999084472656</v>
      </c>
      <c r="D32" s="2">
        <v>52.569999694824219</v>
      </c>
      <c r="E32" s="2">
        <v>47.869998931884766</v>
      </c>
      <c r="F32" s="2">
        <v>41.880001068115234</v>
      </c>
      <c r="G32" s="4">
        <f t="shared" si="0"/>
        <v>-12.513052010493725</v>
      </c>
      <c r="H32" s="2">
        <f t="shared" si="1"/>
        <v>-5.9899978637695313</v>
      </c>
    </row>
    <row r="33" spans="1:8">
      <c r="A33" t="s">
        <v>21</v>
      </c>
      <c r="B33" s="2">
        <v>178.22999572753906</v>
      </c>
      <c r="C33" s="2">
        <v>127.95999908447266</v>
      </c>
      <c r="D33" s="2">
        <v>57.040000915527344</v>
      </c>
      <c r="E33" s="2">
        <v>77.760002136230469</v>
      </c>
      <c r="F33" s="2">
        <v>60.869998931884766</v>
      </c>
      <c r="G33" s="4">
        <f t="shared" si="0"/>
        <v>-21.720682536447871</v>
      </c>
      <c r="H33" s="2">
        <f t="shared" si="1"/>
        <v>-16.890003204345703</v>
      </c>
    </row>
    <row r="34" spans="1:8">
      <c r="A34" t="s">
        <v>22</v>
      </c>
      <c r="B34" s="2">
        <v>286.67999267578125</v>
      </c>
      <c r="C34" s="2">
        <v>64.089996337890625</v>
      </c>
      <c r="D34" s="2">
        <v>63.75</v>
      </c>
      <c r="E34" s="2">
        <v>68.069999694824219</v>
      </c>
      <c r="F34" s="2">
        <v>57.779998779296875</v>
      </c>
      <c r="G34" s="4">
        <f t="shared" si="0"/>
        <v>-15.116792950874297</v>
      </c>
      <c r="H34" s="2">
        <f t="shared" si="1"/>
        <v>-10.290000915527344</v>
      </c>
    </row>
    <row r="35" spans="1:8">
      <c r="A35" t="s">
        <v>23</v>
      </c>
      <c r="B35" s="2">
        <v>27.389999389648438</v>
      </c>
      <c r="C35" s="2">
        <v>98.5</v>
      </c>
      <c r="D35" s="2">
        <v>38.75</v>
      </c>
      <c r="E35" s="2">
        <v>79.819999694824219</v>
      </c>
      <c r="F35" s="2">
        <v>62.799999237060547</v>
      </c>
      <c r="G35" s="4">
        <f t="shared" si="0"/>
        <v>-21.322977352588619</v>
      </c>
      <c r="H35" s="2">
        <f t="shared" si="1"/>
        <v>-17.020000457763672</v>
      </c>
    </row>
    <row r="36" spans="1:8" ht="14">
      <c r="A36" s="1" t="s">
        <v>16</v>
      </c>
      <c r="B36" s="2">
        <f>+SUM(B30:B35)</f>
        <v>841.82998657226563</v>
      </c>
      <c r="C36" s="2">
        <f>+SUM(C30:C35)</f>
        <v>506.6099967956543</v>
      </c>
      <c r="D36" s="2">
        <f t="shared" ref="D36:F36" si="2">+SUM(D30:D35)</f>
        <v>324.25000381469727</v>
      </c>
      <c r="E36" s="2">
        <f t="shared" si="2"/>
        <v>397.97000122070313</v>
      </c>
      <c r="F36" s="2">
        <f t="shared" si="2"/>
        <v>337.84999847412109</v>
      </c>
      <c r="G36" s="4">
        <f t="shared" si="0"/>
        <v>-15.106666975443996</v>
      </c>
      <c r="H36" s="2">
        <f t="shared" si="1"/>
        <v>-60.120002746582031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>
        <v>223.10000610351563</v>
      </c>
      <c r="C50" s="2">
        <v>71.029998779296875</v>
      </c>
      <c r="D50" s="2">
        <v>53.009998321533203</v>
      </c>
      <c r="E50" s="2">
        <v>56.259998321533203</v>
      </c>
      <c r="F50" s="2">
        <v>45.130001068115234</v>
      </c>
      <c r="G50" s="4">
        <f>(F50-E50)/E50*100</f>
        <v>-19.783145370550116</v>
      </c>
      <c r="H50" s="2">
        <f>F50-E50</f>
        <v>-11.129997253417969</v>
      </c>
    </row>
    <row r="51" spans="1:8">
      <c r="A51" t="s">
        <v>27</v>
      </c>
      <c r="B51">
        <v>66.069999694824219</v>
      </c>
      <c r="C51" s="2">
        <v>99.230003356933594</v>
      </c>
      <c r="D51" s="2">
        <v>63.490001678466797</v>
      </c>
      <c r="E51" s="2">
        <v>71.550003051757813</v>
      </c>
      <c r="F51" s="2">
        <v>71.300003051757813</v>
      </c>
      <c r="G51" s="4">
        <f t="shared" ref="G51:G52" si="3">(F51-E51)/E51*100</f>
        <v>-0.34940599488046858</v>
      </c>
      <c r="H51" s="2">
        <f t="shared" ref="H51:H52" si="4">F51-E51</f>
        <v>-0.25</v>
      </c>
    </row>
    <row r="52" spans="1:8">
      <c r="B52">
        <f>SUM(B50:B51)</f>
        <v>289.17000579833984</v>
      </c>
      <c r="C52">
        <f t="shared" ref="C52:F52" si="5">SUM(C50:C51)</f>
        <v>170.26000213623047</v>
      </c>
      <c r="D52">
        <f t="shared" si="5"/>
        <v>116.5</v>
      </c>
      <c r="E52">
        <f t="shared" si="5"/>
        <v>127.81000137329102</v>
      </c>
      <c r="F52">
        <f t="shared" si="5"/>
        <v>116.43000411987305</v>
      </c>
      <c r="G52" s="4">
        <f t="shared" si="3"/>
        <v>-8.9038393953073633</v>
      </c>
      <c r="H52" s="2">
        <f t="shared" si="4"/>
        <v>-11.379997253417969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0">
    <tabColor rgb="FF7030A0"/>
  </sheetPr>
  <dimension ref="A2:L52"/>
  <sheetViews>
    <sheetView zoomScale="80" zoomScaleNormal="80" workbookViewId="0">
      <selection activeCell="D16" sqref="D16"/>
    </sheetView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33</v>
      </c>
      <c r="C4" t="s">
        <v>1</v>
      </c>
    </row>
    <row r="5" spans="1:12">
      <c r="A5">
        <v>2017</v>
      </c>
      <c r="B5" s="2">
        <v>59.889999389648438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2">
        <v>64.269996643066406</v>
      </c>
      <c r="C6" s="3">
        <f>+(B6-B5)/B5*100</f>
        <v>7.3134034029978974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2">
        <v>66.589996337890625</v>
      </c>
      <c r="C7" s="3">
        <f>+(B7-B6)/B6*100</f>
        <v>3.609770991134019</v>
      </c>
    </row>
    <row r="8" spans="1:12">
      <c r="A8">
        <v>2020</v>
      </c>
      <c r="B8" s="2">
        <v>69.050003051757813</v>
      </c>
      <c r="C8" s="3">
        <f>+(B8-B7)/B7*100</f>
        <v>3.6942586712043561</v>
      </c>
    </row>
    <row r="9" spans="1:12">
      <c r="A9">
        <v>2021</v>
      </c>
      <c r="B9" s="2">
        <v>64.529998779296875</v>
      </c>
      <c r="C9" s="3">
        <f>+(B9-B8)/B8*100</f>
        <v>-6.5459870712429629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2">
        <v>52.650001525878906</v>
      </c>
      <c r="C30" s="2">
        <v>60.930000305175781</v>
      </c>
      <c r="D30" s="2">
        <v>65.540000915527344</v>
      </c>
      <c r="E30" s="2">
        <v>64.709999084472656</v>
      </c>
      <c r="F30" s="2">
        <v>61.680000305175781</v>
      </c>
      <c r="G30" s="4">
        <f>(F30-E30)/E30*100</f>
        <v>-4.6824274797802179</v>
      </c>
      <c r="H30" s="2">
        <f>+F30-E30</f>
        <v>-3.029998779296875</v>
      </c>
    </row>
    <row r="31" spans="1:8">
      <c r="A31" t="s">
        <v>19</v>
      </c>
      <c r="B31" s="2">
        <v>66.510002136230469</v>
      </c>
      <c r="C31" s="2">
        <v>68.050003051757813</v>
      </c>
      <c r="D31" s="2">
        <v>66.599998474121094</v>
      </c>
      <c r="E31" s="2">
        <v>67.150001525878906</v>
      </c>
      <c r="F31" s="2">
        <v>66.650001525878906</v>
      </c>
      <c r="G31" s="4">
        <f t="shared" ref="G31:G36" si="0">(F31-E31)/E31*100</f>
        <v>-0.74460162120369455</v>
      </c>
      <c r="H31" s="2">
        <f t="shared" ref="H31:H36" si="1">+F31-E31</f>
        <v>-0.5</v>
      </c>
    </row>
    <row r="32" spans="1:8">
      <c r="A32" t="s">
        <v>20</v>
      </c>
      <c r="B32" s="2">
        <v>59.540000915527344</v>
      </c>
      <c r="C32" s="2">
        <v>64.180000305175781</v>
      </c>
      <c r="D32" s="2">
        <v>65.480003356933594</v>
      </c>
      <c r="E32" s="2">
        <v>68.529998779296875</v>
      </c>
      <c r="F32" s="2">
        <v>63.110000610351563</v>
      </c>
      <c r="G32" s="4">
        <f t="shared" si="0"/>
        <v>-7.9089424565737936</v>
      </c>
      <c r="H32" s="2">
        <f t="shared" si="1"/>
        <v>-5.4199981689453125</v>
      </c>
    </row>
    <row r="33" spans="1:8">
      <c r="A33" t="s">
        <v>21</v>
      </c>
      <c r="B33" s="2">
        <v>65.989997863769531</v>
      </c>
      <c r="C33" s="2">
        <v>66.05999755859375</v>
      </c>
      <c r="D33" s="2">
        <v>69.980003356933594</v>
      </c>
      <c r="E33" s="2">
        <v>71.849998474121094</v>
      </c>
      <c r="F33" s="2">
        <v>66.790000915527344</v>
      </c>
      <c r="G33" s="4">
        <f t="shared" si="0"/>
        <v>-7.0424462993082155</v>
      </c>
      <c r="H33" s="2">
        <f t="shared" si="1"/>
        <v>-5.05999755859375</v>
      </c>
    </row>
    <row r="34" spans="1:8">
      <c r="A34" t="s">
        <v>22</v>
      </c>
      <c r="B34" s="2">
        <v>59.939998626708984</v>
      </c>
      <c r="C34" s="2">
        <v>65.209999084472656</v>
      </c>
      <c r="D34" s="2">
        <v>67.790000915527344</v>
      </c>
      <c r="E34" s="2">
        <v>75.379997253417969</v>
      </c>
      <c r="F34" s="2">
        <v>67.379997253417969</v>
      </c>
      <c r="G34" s="4">
        <f t="shared" si="0"/>
        <v>-10.612895053716992</v>
      </c>
      <c r="H34" s="2">
        <f t="shared" si="1"/>
        <v>-8</v>
      </c>
    </row>
    <row r="35" spans="1:8">
      <c r="A35" t="s">
        <v>23</v>
      </c>
      <c r="B35" s="2">
        <v>46.540000915527344</v>
      </c>
      <c r="C35" s="2">
        <v>58.319999694824219</v>
      </c>
      <c r="D35" s="2">
        <v>69.199996948242188</v>
      </c>
      <c r="E35" s="2">
        <v>71.989997863769531</v>
      </c>
      <c r="F35" s="2">
        <v>72.010002136230469</v>
      </c>
      <c r="G35" s="4">
        <f t="shared" si="0"/>
        <v>2.7787571960750213E-2</v>
      </c>
      <c r="H35" s="2">
        <f t="shared" si="1"/>
        <v>2.00042724609375E-2</v>
      </c>
    </row>
    <row r="36" spans="1:8" ht="14">
      <c r="A36" s="1" t="s">
        <v>16</v>
      </c>
      <c r="B36" s="2">
        <f>+SUM(B30:B35)</f>
        <v>351.17000198364258</v>
      </c>
      <c r="C36" s="2">
        <f>+SUM(C30:C35)</f>
        <v>382.75</v>
      </c>
      <c r="D36" s="2">
        <f t="shared" ref="D36:F36" si="2">+SUM(D30:D35)</f>
        <v>404.59000396728516</v>
      </c>
      <c r="E36" s="2">
        <f t="shared" si="2"/>
        <v>419.60999298095703</v>
      </c>
      <c r="F36" s="2">
        <f t="shared" si="2"/>
        <v>397.62000274658203</v>
      </c>
      <c r="G36" s="4">
        <f t="shared" si="0"/>
        <v>-5.2405782994240946</v>
      </c>
      <c r="H36" s="2">
        <f t="shared" si="1"/>
        <v>-21.989990234375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>
        <v>55.369998931884766</v>
      </c>
      <c r="C50" s="2">
        <v>61.729999542236328</v>
      </c>
      <c r="D50" s="2">
        <v>63.959999084472656</v>
      </c>
      <c r="E50" s="2">
        <v>66.959999084472656</v>
      </c>
      <c r="F50" s="2">
        <v>60.150001525878906</v>
      </c>
      <c r="G50" s="4">
        <f>(F50-E50)/E50*100</f>
        <v>-10.170247389045917</v>
      </c>
      <c r="H50" s="2">
        <f>F50-E50</f>
        <v>-6.80999755859375</v>
      </c>
    </row>
    <row r="51" spans="1:8">
      <c r="A51" t="s">
        <v>27</v>
      </c>
      <c r="B51">
        <v>69.599998474121094</v>
      </c>
      <c r="C51" s="2">
        <v>71.900001525878906</v>
      </c>
      <c r="D51" s="2">
        <v>74.220001220703125</v>
      </c>
      <c r="E51" s="2">
        <v>75.819999694824219</v>
      </c>
      <c r="F51" s="2">
        <v>76.279998779296875</v>
      </c>
      <c r="G51" s="4">
        <f t="shared" ref="G51:G52" si="3">(F51-E51)/E51*100</f>
        <v>0.60669887407564538</v>
      </c>
      <c r="H51" s="2">
        <f t="shared" ref="H51:H52" si="4">F51-E51</f>
        <v>0.45999908447265625</v>
      </c>
    </row>
    <row r="52" spans="1:8">
      <c r="B52">
        <f>SUM(B50:B51)</f>
        <v>124.96999740600586</v>
      </c>
      <c r="C52">
        <f t="shared" ref="C52:F52" si="5">SUM(C50:C51)</f>
        <v>133.63000106811523</v>
      </c>
      <c r="D52">
        <f t="shared" si="5"/>
        <v>138.18000030517578</v>
      </c>
      <c r="E52">
        <f t="shared" si="5"/>
        <v>142.77999877929688</v>
      </c>
      <c r="F52">
        <f t="shared" si="5"/>
        <v>136.43000030517578</v>
      </c>
      <c r="G52" s="4">
        <f t="shared" si="3"/>
        <v>-4.4474005661932008</v>
      </c>
      <c r="H52" s="2">
        <f t="shared" si="4"/>
        <v>-6.3499984741210938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1">
    <tabColor rgb="FF7030A0"/>
  </sheetPr>
  <dimension ref="A2:L52"/>
  <sheetViews>
    <sheetView zoomScale="80" zoomScaleNormal="80" workbookViewId="0"/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24</v>
      </c>
      <c r="C4" t="s">
        <v>1</v>
      </c>
    </row>
    <row r="5" spans="1:12">
      <c r="A5">
        <v>2017</v>
      </c>
      <c r="B5" s="141">
        <v>45.5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142">
        <v>58.299999237060547</v>
      </c>
      <c r="C6" s="3">
        <f>+(B6-B5)/B5*100</f>
        <v>28.131866455078125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143">
        <v>64.800003051757813</v>
      </c>
      <c r="C7" s="3">
        <f>+(B7-B6)/B6*100</f>
        <v>11.149234819484008</v>
      </c>
    </row>
    <row r="8" spans="1:12">
      <c r="A8">
        <v>2020</v>
      </c>
      <c r="B8" s="144">
        <v>60.400001525878906</v>
      </c>
      <c r="C8" s="3">
        <f>+(B8-B7)/B7*100</f>
        <v>-6.7901254917603726</v>
      </c>
    </row>
    <row r="9" spans="1:12">
      <c r="A9">
        <v>2021</v>
      </c>
      <c r="B9" s="145">
        <v>57.900001525878906</v>
      </c>
      <c r="C9" s="3">
        <f>+(B9-B8)/B8*100</f>
        <v>-4.1390727431171559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146">
        <v>37</v>
      </c>
      <c r="C30" s="147">
        <v>54.200000762939453</v>
      </c>
      <c r="D30" s="148">
        <v>59.200000762939453</v>
      </c>
      <c r="E30" s="149">
        <v>57.799999237060547</v>
      </c>
      <c r="F30" s="150">
        <v>55.900001525878906</v>
      </c>
      <c r="G30" s="4">
        <f>(F30-E30)/E30*100</f>
        <v>-3.2871933153303377</v>
      </c>
      <c r="H30" s="2">
        <f>+F30-E30</f>
        <v>-1.8999977111816406</v>
      </c>
    </row>
    <row r="31" spans="1:8">
      <c r="A31" t="s">
        <v>19</v>
      </c>
      <c r="B31" s="151">
        <v>59.599998474121094</v>
      </c>
      <c r="C31" s="152">
        <v>63.299999237060547</v>
      </c>
      <c r="D31" s="153">
        <v>70.300003051757813</v>
      </c>
      <c r="E31" s="154">
        <v>65.800003051757813</v>
      </c>
      <c r="F31" s="155">
        <v>64.400001525878906</v>
      </c>
      <c r="G31" s="4">
        <f t="shared" ref="G31:G36" si="0">(F31-E31)/E31*100</f>
        <v>-2.1276617947535277</v>
      </c>
      <c r="H31" s="2">
        <f t="shared" ref="H31:H36" si="1">+F31-E31</f>
        <v>-1.4000015258789063</v>
      </c>
    </row>
    <row r="32" spans="1:8">
      <c r="A32" t="s">
        <v>20</v>
      </c>
      <c r="B32" s="156">
        <v>48.799999237060547</v>
      </c>
      <c r="C32" s="157">
        <v>62.599998474121094</v>
      </c>
      <c r="D32" s="158">
        <v>66.400001525878906</v>
      </c>
      <c r="E32" s="159">
        <v>61.900001525878906</v>
      </c>
      <c r="F32" s="160">
        <v>57.799999237060547</v>
      </c>
      <c r="G32" s="4">
        <f t="shared" si="0"/>
        <v>-6.6235899640555695</v>
      </c>
      <c r="H32" s="2">
        <f t="shared" si="1"/>
        <v>-4.1000022888183594</v>
      </c>
    </row>
    <row r="33" spans="1:8">
      <c r="A33" t="s">
        <v>21</v>
      </c>
      <c r="B33" s="161">
        <v>48</v>
      </c>
      <c r="C33" s="162">
        <v>56.799999237060547</v>
      </c>
      <c r="D33" s="163">
        <v>64.599998474121094</v>
      </c>
      <c r="E33" s="164">
        <v>58.400001525878906</v>
      </c>
      <c r="F33" s="165">
        <v>58.099998474121094</v>
      </c>
      <c r="G33" s="4">
        <f t="shared" si="0"/>
        <v>-0.51370384232759236</v>
      </c>
      <c r="H33" s="2">
        <f t="shared" si="1"/>
        <v>-0.3000030517578125</v>
      </c>
    </row>
    <row r="34" spans="1:8">
      <c r="A34" t="s">
        <v>22</v>
      </c>
      <c r="B34" s="166">
        <v>41.900001525878906</v>
      </c>
      <c r="C34" s="167">
        <v>54.400001525878906</v>
      </c>
      <c r="D34" s="168">
        <v>65.400001525878906</v>
      </c>
      <c r="E34" s="169">
        <v>59.299999237060547</v>
      </c>
      <c r="F34" s="170">
        <v>56.700000762939453</v>
      </c>
      <c r="G34" s="4">
        <f t="shared" si="0"/>
        <v>-4.3844831493626399</v>
      </c>
      <c r="H34" s="2">
        <f t="shared" si="1"/>
        <v>-2.5999984741210938</v>
      </c>
    </row>
    <row r="35" spans="1:8">
      <c r="A35" t="s">
        <v>23</v>
      </c>
      <c r="B35" s="171">
        <v>49.400001525878906</v>
      </c>
      <c r="C35" s="172">
        <v>64.800003051757813</v>
      </c>
      <c r="D35" s="173">
        <v>76.5</v>
      </c>
      <c r="E35" s="174">
        <v>59.599998474121094</v>
      </c>
      <c r="F35" s="175">
        <v>54.599998474121094</v>
      </c>
      <c r="G35" s="4">
        <f t="shared" si="0"/>
        <v>-8.3892619597482856</v>
      </c>
      <c r="H35" s="2">
        <f t="shared" si="1"/>
        <v>-5</v>
      </c>
    </row>
    <row r="36" spans="1:8" ht="14">
      <c r="A36" s="1" t="s">
        <v>16</v>
      </c>
      <c r="B36" s="2">
        <f>+SUM(B30:B35)</f>
        <v>284.70000076293945</v>
      </c>
      <c r="C36" s="2">
        <f>+SUM(C30:C35)</f>
        <v>356.10000228881836</v>
      </c>
      <c r="D36" s="2">
        <f t="shared" ref="D36:F36" si="2">+SUM(D30:D35)</f>
        <v>402.40000534057617</v>
      </c>
      <c r="E36" s="2">
        <f t="shared" si="2"/>
        <v>362.80000305175781</v>
      </c>
      <c r="F36" s="2">
        <f t="shared" si="2"/>
        <v>347.5</v>
      </c>
      <c r="G36" s="4">
        <f t="shared" si="0"/>
        <v>-4.2172003646800089</v>
      </c>
      <c r="H36" s="2">
        <f t="shared" si="1"/>
        <v>-15.300003051757813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 s="176">
        <v>42</v>
      </c>
      <c r="C50" s="177">
        <v>56</v>
      </c>
      <c r="D50" s="178">
        <v>64</v>
      </c>
      <c r="E50" s="179">
        <v>61</v>
      </c>
      <c r="F50" s="180">
        <v>58</v>
      </c>
      <c r="G50" s="4">
        <f>(F50-E50)/E50*100</f>
        <v>-4.918032786885246</v>
      </c>
      <c r="H50" s="2">
        <f>F50-E50</f>
        <v>-3</v>
      </c>
    </row>
    <row r="51" spans="1:8">
      <c r="A51" t="s">
        <v>27</v>
      </c>
      <c r="B51" s="181">
        <v>50</v>
      </c>
      <c r="C51" s="182">
        <v>63</v>
      </c>
      <c r="D51" s="183">
        <v>66</v>
      </c>
      <c r="E51" s="184">
        <v>60</v>
      </c>
      <c r="F51" s="185">
        <v>59</v>
      </c>
      <c r="G51" s="4">
        <f t="shared" ref="G51:G52" si="3">(F51-E51)/E51*100</f>
        <v>-1.6666666666666667</v>
      </c>
      <c r="H51" s="2">
        <f t="shared" ref="H51:H52" si="4">F51-E51</f>
        <v>-1</v>
      </c>
    </row>
    <row r="52" spans="1:8">
      <c r="B52">
        <f>SUM(B50:B51)</f>
        <v>92</v>
      </c>
      <c r="C52">
        <f t="shared" ref="C52:F52" si="5">SUM(C50:C51)</f>
        <v>119</v>
      </c>
      <c r="D52">
        <f t="shared" si="5"/>
        <v>130</v>
      </c>
      <c r="E52">
        <f t="shared" si="5"/>
        <v>121</v>
      </c>
      <c r="F52">
        <f t="shared" si="5"/>
        <v>117</v>
      </c>
      <c r="G52" s="4">
        <f t="shared" si="3"/>
        <v>-3.3057851239669422</v>
      </c>
      <c r="H52" s="2">
        <f t="shared" si="4"/>
        <v>-4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12">
    <tabColor rgb="FF7030A0"/>
  </sheetPr>
  <dimension ref="A2:L52"/>
  <sheetViews>
    <sheetView zoomScale="80" zoomScaleNormal="80" workbookViewId="0"/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34</v>
      </c>
      <c r="C4" t="s">
        <v>1</v>
      </c>
    </row>
    <row r="5" spans="1:12">
      <c r="A5">
        <v>2017</v>
      </c>
      <c r="B5" s="6">
        <v>8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7">
        <v>11</v>
      </c>
      <c r="C6" s="3">
        <f>+(B6-B5)/B5*100</f>
        <v>37.5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8">
        <v>10</v>
      </c>
      <c r="C7" s="3">
        <f>+(B7-B6)/B6*100</f>
        <v>-9.0909090909090917</v>
      </c>
    </row>
    <row r="8" spans="1:12">
      <c r="A8">
        <v>2020</v>
      </c>
      <c r="B8" s="9">
        <v>12</v>
      </c>
      <c r="C8" s="3">
        <f>+(B8-B7)/B7*100</f>
        <v>20</v>
      </c>
    </row>
    <row r="9" spans="1:12">
      <c r="A9">
        <v>2021</v>
      </c>
      <c r="B9" s="10">
        <v>18</v>
      </c>
      <c r="C9" s="3">
        <f>+(B9-B8)/B8*100</f>
        <v>50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11">
        <v>9</v>
      </c>
      <c r="C30" s="12">
        <v>9</v>
      </c>
      <c r="D30" s="13">
        <v>10</v>
      </c>
      <c r="E30" s="14">
        <v>10</v>
      </c>
      <c r="F30" s="15">
        <v>17</v>
      </c>
      <c r="G30" s="4">
        <f>(F30-E30)/E30*100</f>
        <v>70</v>
      </c>
      <c r="H30" s="2">
        <f>+F30-E30</f>
        <v>7</v>
      </c>
    </row>
    <row r="31" spans="1:8">
      <c r="A31" t="s">
        <v>19</v>
      </c>
      <c r="B31" s="16">
        <v>4</v>
      </c>
      <c r="C31" s="17">
        <v>5</v>
      </c>
      <c r="D31" s="18">
        <v>5</v>
      </c>
      <c r="E31" s="19">
        <v>5</v>
      </c>
      <c r="F31" s="20">
        <v>14</v>
      </c>
      <c r="G31" s="4">
        <f t="shared" ref="G31:G36" si="0">(F31-E31)/E31*100</f>
        <v>180</v>
      </c>
      <c r="H31" s="2">
        <f t="shared" ref="H31:H36" si="1">+F31-E31</f>
        <v>9</v>
      </c>
    </row>
    <row r="32" spans="1:8">
      <c r="A32" t="s">
        <v>20</v>
      </c>
      <c r="B32" s="21">
        <v>11</v>
      </c>
      <c r="C32" s="22">
        <v>18</v>
      </c>
      <c r="D32" s="23">
        <v>12</v>
      </c>
      <c r="E32" s="24">
        <v>16</v>
      </c>
      <c r="F32" s="25">
        <v>23</v>
      </c>
      <c r="G32" s="4">
        <f t="shared" si="0"/>
        <v>43.75</v>
      </c>
      <c r="H32" s="2">
        <f t="shared" si="1"/>
        <v>7</v>
      </c>
    </row>
    <row r="33" spans="1:8">
      <c r="A33" t="s">
        <v>21</v>
      </c>
      <c r="B33" s="26">
        <v>6</v>
      </c>
      <c r="C33" s="27">
        <v>7</v>
      </c>
      <c r="D33" s="28">
        <v>8</v>
      </c>
      <c r="E33" s="29">
        <v>10</v>
      </c>
      <c r="F33" s="30">
        <v>14</v>
      </c>
      <c r="G33" s="4">
        <f t="shared" si="0"/>
        <v>40</v>
      </c>
      <c r="H33" s="2">
        <f t="shared" si="1"/>
        <v>4</v>
      </c>
    </row>
    <row r="34" spans="1:8">
      <c r="A34" t="s">
        <v>22</v>
      </c>
      <c r="B34" s="31">
        <v>5</v>
      </c>
      <c r="C34" s="32">
        <v>7</v>
      </c>
      <c r="D34" s="33">
        <v>9</v>
      </c>
      <c r="E34" s="34">
        <v>11</v>
      </c>
      <c r="F34" s="35">
        <v>16</v>
      </c>
      <c r="G34" s="4">
        <f t="shared" si="0"/>
        <v>45.454545454545453</v>
      </c>
      <c r="H34" s="2">
        <f t="shared" si="1"/>
        <v>5</v>
      </c>
    </row>
    <row r="35" spans="1:8">
      <c r="A35" t="s">
        <v>23</v>
      </c>
      <c r="B35" s="36">
        <v>9</v>
      </c>
      <c r="C35" s="37">
        <v>9</v>
      </c>
      <c r="D35" s="38">
        <v>11</v>
      </c>
      <c r="E35" s="39">
        <v>13</v>
      </c>
      <c r="F35" s="40">
        <v>17</v>
      </c>
      <c r="G35" s="4">
        <f t="shared" si="0"/>
        <v>30.76923076923077</v>
      </c>
      <c r="H35" s="2">
        <f t="shared" si="1"/>
        <v>4</v>
      </c>
    </row>
    <row r="36" spans="1:8" ht="14">
      <c r="A36" s="1" t="s">
        <v>16</v>
      </c>
      <c r="B36" s="2">
        <f>+SUM(B30:B35)</f>
        <v>44</v>
      </c>
      <c r="C36" s="2">
        <f>+SUM(C30:C35)</f>
        <v>55</v>
      </c>
      <c r="D36" s="2">
        <f t="shared" ref="D36:F36" si="2">+SUM(D30:D35)</f>
        <v>55</v>
      </c>
      <c r="E36" s="2">
        <f t="shared" si="2"/>
        <v>65</v>
      </c>
      <c r="F36" s="2">
        <f t="shared" si="2"/>
        <v>101</v>
      </c>
      <c r="G36" s="4">
        <f t="shared" si="0"/>
        <v>55.384615384615387</v>
      </c>
      <c r="H36" s="2">
        <f t="shared" si="1"/>
        <v>36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 s="41">
        <v>8</v>
      </c>
      <c r="C50" s="42">
        <v>12</v>
      </c>
      <c r="D50" s="43">
        <v>11</v>
      </c>
      <c r="E50" s="44">
        <v>12</v>
      </c>
      <c r="F50" s="45">
        <v>18</v>
      </c>
      <c r="G50" s="4">
        <f>(F50-E50)/E50*100</f>
        <v>50</v>
      </c>
      <c r="H50" s="2">
        <f>F50-E50</f>
        <v>6</v>
      </c>
    </row>
    <row r="51" spans="1:8">
      <c r="A51" t="s">
        <v>27</v>
      </c>
      <c r="B51" s="46">
        <v>8</v>
      </c>
      <c r="C51" s="47">
        <v>9</v>
      </c>
      <c r="D51" s="48">
        <v>7</v>
      </c>
      <c r="E51" s="49">
        <v>12</v>
      </c>
      <c r="F51" s="50">
        <v>19</v>
      </c>
      <c r="G51" s="4">
        <f t="shared" ref="G51:G52" si="3">(F51-E51)/E51*100</f>
        <v>58.333333333333336</v>
      </c>
      <c r="H51" s="2">
        <f t="shared" ref="H51:H52" si="4">F51-E51</f>
        <v>7</v>
      </c>
    </row>
    <row r="52" spans="1:8">
      <c r="B52">
        <f>SUM(B50:B51)</f>
        <v>16</v>
      </c>
      <c r="C52">
        <f t="shared" ref="C52:F52" si="5">SUM(C50:C51)</f>
        <v>21</v>
      </c>
      <c r="D52">
        <f t="shared" si="5"/>
        <v>18</v>
      </c>
      <c r="E52">
        <f t="shared" si="5"/>
        <v>24</v>
      </c>
      <c r="F52">
        <f t="shared" si="5"/>
        <v>37</v>
      </c>
      <c r="G52" s="4">
        <f t="shared" si="3"/>
        <v>54.166666666666664</v>
      </c>
      <c r="H52" s="2">
        <f t="shared" si="4"/>
        <v>13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3">
    <tabColor rgb="FF7030A0"/>
  </sheetPr>
  <dimension ref="A2:L52"/>
  <sheetViews>
    <sheetView zoomScale="80" zoomScaleNormal="80" workbookViewId="0"/>
  </sheetViews>
  <sheetFormatPr baseColWidth="10" defaultRowHeight="13.5"/>
  <cols>
    <col min="1" max="1" width="25.6640625" bestFit="1" customWidth="1"/>
  </cols>
  <sheetData>
    <row r="2" spans="1:12" ht="17.5" thickBot="1">
      <c r="A2" s="5" t="s">
        <v>28</v>
      </c>
    </row>
    <row r="3" spans="1:12" ht="14" thickTop="1"/>
    <row r="4" spans="1:12">
      <c r="A4" t="s">
        <v>0</v>
      </c>
      <c r="B4" t="s">
        <v>35</v>
      </c>
      <c r="C4" t="s">
        <v>1</v>
      </c>
    </row>
    <row r="5" spans="1:12">
      <c r="A5">
        <v>2017</v>
      </c>
      <c r="B5" s="51">
        <v>27</v>
      </c>
      <c r="E5" s="2"/>
      <c r="F5" s="2"/>
      <c r="G5" s="2"/>
      <c r="H5" s="2"/>
      <c r="I5" s="2"/>
      <c r="J5" s="2"/>
      <c r="K5" s="2"/>
      <c r="L5" s="2"/>
    </row>
    <row r="6" spans="1:12">
      <c r="A6">
        <v>2018</v>
      </c>
      <c r="B6" s="52">
        <v>35</v>
      </c>
      <c r="C6" s="3">
        <f>+(B6-B5)/B5*100</f>
        <v>29.629629629629626</v>
      </c>
      <c r="E6" s="3"/>
      <c r="F6" s="3"/>
      <c r="G6" s="3"/>
      <c r="H6" s="3"/>
      <c r="I6" s="3"/>
      <c r="J6" s="3"/>
      <c r="K6" s="3"/>
    </row>
    <row r="7" spans="1:12">
      <c r="A7">
        <v>2019</v>
      </c>
      <c r="B7" s="53">
        <v>37</v>
      </c>
      <c r="C7" s="3">
        <f>+(B7-B6)/B6*100</f>
        <v>5.7142857142857144</v>
      </c>
    </row>
    <row r="8" spans="1:12">
      <c r="A8">
        <v>2020</v>
      </c>
      <c r="B8" s="54">
        <v>37</v>
      </c>
      <c r="C8" s="3">
        <f>+(B8-B7)/B7*100</f>
        <v>0</v>
      </c>
    </row>
    <row r="9" spans="1:12">
      <c r="A9">
        <v>2021</v>
      </c>
      <c r="B9" s="55">
        <v>39</v>
      </c>
      <c r="C9" s="3">
        <f>+(B9-B8)/B8*100</f>
        <v>5.4054054054054053</v>
      </c>
    </row>
    <row r="27" spans="1:8" ht="17.5" thickBot="1">
      <c r="A27" s="5" t="s">
        <v>29</v>
      </c>
    </row>
    <row r="28" spans="1:8" ht="14" thickTop="1"/>
    <row r="29" spans="1:8" ht="14">
      <c r="A29" s="1" t="s">
        <v>17</v>
      </c>
      <c r="B29" s="1">
        <v>2017</v>
      </c>
      <c r="C29" s="1">
        <v>2018</v>
      </c>
      <c r="D29" s="1">
        <v>2019</v>
      </c>
      <c r="E29" s="1">
        <v>2020</v>
      </c>
      <c r="F29" s="1">
        <v>2021</v>
      </c>
      <c r="G29" s="1" t="s">
        <v>1</v>
      </c>
      <c r="H29" s="1" t="s">
        <v>2</v>
      </c>
    </row>
    <row r="30" spans="1:8">
      <c r="A30" t="s">
        <v>18</v>
      </c>
      <c r="B30" s="56">
        <v>16</v>
      </c>
      <c r="C30" s="57">
        <v>30</v>
      </c>
      <c r="D30" s="58">
        <v>32</v>
      </c>
      <c r="E30" s="59">
        <v>34</v>
      </c>
      <c r="F30" s="60">
        <v>35</v>
      </c>
      <c r="G30" s="4">
        <f>(F30-E30)/E30*100</f>
        <v>2.9411764705882351</v>
      </c>
      <c r="H30" s="2">
        <f>+F30-E30</f>
        <v>1</v>
      </c>
    </row>
    <row r="31" spans="1:8">
      <c r="A31" t="s">
        <v>19</v>
      </c>
      <c r="B31" s="61">
        <v>44</v>
      </c>
      <c r="C31" s="62">
        <v>47</v>
      </c>
      <c r="D31" s="63">
        <v>51</v>
      </c>
      <c r="E31" s="64">
        <v>48</v>
      </c>
      <c r="F31" s="65">
        <v>50</v>
      </c>
      <c r="G31" s="4">
        <f t="shared" ref="G31:G36" si="0">(F31-E31)/E31*100</f>
        <v>4.1666666666666661</v>
      </c>
      <c r="H31" s="2">
        <f t="shared" ref="H31:H36" si="1">+F31-E31</f>
        <v>2</v>
      </c>
    </row>
    <row r="32" spans="1:8">
      <c r="A32" t="s">
        <v>20</v>
      </c>
      <c r="B32" s="66">
        <v>30</v>
      </c>
      <c r="C32" s="67">
        <v>35</v>
      </c>
      <c r="D32" s="68">
        <v>35</v>
      </c>
      <c r="E32" s="69">
        <v>37</v>
      </c>
      <c r="F32" s="70">
        <v>38</v>
      </c>
      <c r="G32" s="4">
        <f t="shared" si="0"/>
        <v>2.7027027027027026</v>
      </c>
      <c r="H32" s="2">
        <f t="shared" si="1"/>
        <v>1</v>
      </c>
    </row>
    <row r="33" spans="1:8">
      <c r="A33" t="s">
        <v>21</v>
      </c>
      <c r="B33" s="71">
        <v>28</v>
      </c>
      <c r="C33" s="72">
        <v>37</v>
      </c>
      <c r="D33" s="73">
        <v>37</v>
      </c>
      <c r="E33" s="74">
        <v>36</v>
      </c>
      <c r="F33" s="75">
        <v>40</v>
      </c>
      <c r="G33" s="4">
        <f t="shared" si="0"/>
        <v>11.111111111111111</v>
      </c>
      <c r="H33" s="2">
        <f t="shared" si="1"/>
        <v>4</v>
      </c>
    </row>
    <row r="34" spans="1:8">
      <c r="A34" t="s">
        <v>22</v>
      </c>
      <c r="B34" s="76">
        <v>25</v>
      </c>
      <c r="C34" s="77">
        <v>37</v>
      </c>
      <c r="D34" s="78">
        <v>39</v>
      </c>
      <c r="E34" s="79">
        <v>37</v>
      </c>
      <c r="F34" s="80">
        <v>39</v>
      </c>
      <c r="G34" s="4">
        <f t="shared" si="0"/>
        <v>5.4054054054054053</v>
      </c>
      <c r="H34" s="2">
        <f t="shared" si="1"/>
        <v>2</v>
      </c>
    </row>
    <row r="35" spans="1:8">
      <c r="A35" t="s">
        <v>23</v>
      </c>
      <c r="B35" s="81">
        <v>26</v>
      </c>
      <c r="C35" s="82">
        <v>30</v>
      </c>
      <c r="D35" s="83">
        <v>40</v>
      </c>
      <c r="E35" s="84">
        <v>38</v>
      </c>
      <c r="F35" s="85">
        <v>41</v>
      </c>
      <c r="G35" s="4">
        <f t="shared" si="0"/>
        <v>7.8947368421052628</v>
      </c>
      <c r="H35" s="2">
        <f t="shared" si="1"/>
        <v>3</v>
      </c>
    </row>
    <row r="36" spans="1:8" ht="14">
      <c r="A36" s="1" t="s">
        <v>16</v>
      </c>
      <c r="B36" s="2">
        <f>+SUM(B30:B35)</f>
        <v>169</v>
      </c>
      <c r="C36" s="2">
        <f>+SUM(C30:C35)</f>
        <v>216</v>
      </c>
      <c r="D36" s="2">
        <f t="shared" ref="D36:F36" si="2">+SUM(D30:D35)</f>
        <v>234</v>
      </c>
      <c r="E36" s="2">
        <f t="shared" si="2"/>
        <v>230</v>
      </c>
      <c r="F36" s="2">
        <f t="shared" si="2"/>
        <v>243</v>
      </c>
      <c r="G36" s="4">
        <f t="shared" si="0"/>
        <v>5.6521739130434785</v>
      </c>
      <c r="H36" s="2">
        <f t="shared" si="1"/>
        <v>13</v>
      </c>
    </row>
    <row r="47" spans="1:8" ht="17.5" thickBot="1">
      <c r="A47" s="5" t="s">
        <v>30</v>
      </c>
    </row>
    <row r="48" spans="1:8" ht="14" thickTop="1"/>
    <row r="49" spans="1:8" ht="14">
      <c r="A49" s="1" t="s">
        <v>25</v>
      </c>
      <c r="B49">
        <v>2017</v>
      </c>
      <c r="C49" s="1">
        <v>2018</v>
      </c>
      <c r="D49" s="1">
        <v>2019</v>
      </c>
      <c r="E49" s="1">
        <v>2020</v>
      </c>
      <c r="F49" s="1">
        <v>2021</v>
      </c>
      <c r="G49" s="1" t="s">
        <v>1</v>
      </c>
      <c r="H49" s="1" t="s">
        <v>2</v>
      </c>
    </row>
    <row r="50" spans="1:8">
      <c r="A50" t="s">
        <v>26</v>
      </c>
      <c r="B50" s="86">
        <v>24</v>
      </c>
      <c r="C50" s="87">
        <v>36</v>
      </c>
      <c r="D50" s="88">
        <v>37</v>
      </c>
      <c r="E50" s="89">
        <v>38</v>
      </c>
      <c r="F50" s="90">
        <v>39</v>
      </c>
      <c r="G50" s="4">
        <f>(F50-E50)/E50*100</f>
        <v>2.6315789473684208</v>
      </c>
      <c r="H50" s="2">
        <f>F50-E50</f>
        <v>1</v>
      </c>
    </row>
    <row r="51" spans="1:8">
      <c r="A51" t="s">
        <v>27</v>
      </c>
      <c r="B51" s="91">
        <v>32</v>
      </c>
      <c r="C51" s="92">
        <v>33</v>
      </c>
      <c r="D51" s="93">
        <v>39</v>
      </c>
      <c r="E51" s="94">
        <v>37</v>
      </c>
      <c r="F51" s="95">
        <v>39</v>
      </c>
      <c r="G51" s="4">
        <f t="shared" ref="G51:G52" si="3">(F51-E51)/E51*100</f>
        <v>5.4054054054054053</v>
      </c>
      <c r="H51" s="2">
        <f t="shared" ref="H51:H52" si="4">F51-E51</f>
        <v>2</v>
      </c>
    </row>
    <row r="52" spans="1:8">
      <c r="B52">
        <f>SUM(B50:B51)</f>
        <v>56</v>
      </c>
      <c r="C52">
        <f t="shared" ref="C52:F52" si="5">SUM(C50:C51)</f>
        <v>69</v>
      </c>
      <c r="D52">
        <f t="shared" si="5"/>
        <v>76</v>
      </c>
      <c r="E52">
        <f t="shared" si="5"/>
        <v>75</v>
      </c>
      <c r="F52">
        <f t="shared" si="5"/>
        <v>78</v>
      </c>
      <c r="G52" s="4">
        <f t="shared" si="3"/>
        <v>4</v>
      </c>
      <c r="H52" s="2">
        <f t="shared" si="4"/>
        <v>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8">
    <tabColor theme="9" tint="-0.249977111117893"/>
  </sheetPr>
  <dimension ref="A2:L53"/>
  <sheetViews>
    <sheetView topLeftCell="B40" zoomScaleNormal="100" workbookViewId="0">
      <selection activeCell="H51" sqref="H51"/>
    </sheetView>
  </sheetViews>
  <sheetFormatPr baseColWidth="10" defaultColWidth="11" defaultRowHeight="14.5"/>
  <cols>
    <col min="1" max="16384" width="11" style="193"/>
  </cols>
  <sheetData>
    <row r="2" spans="1:12">
      <c r="A2" s="192" t="s">
        <v>37</v>
      </c>
      <c r="B2" s="192">
        <v>2016</v>
      </c>
      <c r="C2" s="192">
        <v>2017</v>
      </c>
      <c r="D2" s="192">
        <v>2018</v>
      </c>
      <c r="E2" s="192">
        <v>2019</v>
      </c>
      <c r="F2" s="192">
        <v>2020</v>
      </c>
      <c r="G2" s="192">
        <v>2021</v>
      </c>
      <c r="I2" s="211" t="s">
        <v>96</v>
      </c>
      <c r="J2" s="212"/>
      <c r="K2" s="212"/>
      <c r="L2" s="212"/>
    </row>
    <row r="3" spans="1:12">
      <c r="A3" s="193" t="s">
        <v>38</v>
      </c>
      <c r="B3" s="194">
        <v>39.14</v>
      </c>
      <c r="C3" s="194">
        <v>47.7</v>
      </c>
      <c r="D3" s="194">
        <v>51.4</v>
      </c>
      <c r="E3" s="194">
        <v>51</v>
      </c>
      <c r="F3" s="194">
        <v>49.38</v>
      </c>
      <c r="G3" s="194">
        <v>45.26</v>
      </c>
    </row>
    <row r="4" spans="1:12">
      <c r="A4" s="193" t="s">
        <v>39</v>
      </c>
      <c r="B4" s="194">
        <v>69.45</v>
      </c>
      <c r="C4" s="194">
        <v>74.099999999999994</v>
      </c>
      <c r="D4" s="194">
        <v>69</v>
      </c>
      <c r="E4" s="194">
        <v>70.260000000000005</v>
      </c>
      <c r="F4" s="194">
        <v>67.459999999999994</v>
      </c>
    </row>
    <row r="5" spans="1:12">
      <c r="A5" s="193" t="s">
        <v>40</v>
      </c>
      <c r="B5" s="194">
        <v>22.36</v>
      </c>
      <c r="C5" s="194">
        <v>25.6</v>
      </c>
      <c r="D5" s="194">
        <v>31.9</v>
      </c>
      <c r="E5" s="194">
        <v>26.87</v>
      </c>
      <c r="F5" s="194">
        <v>18.39</v>
      </c>
    </row>
    <row r="6" spans="1:12">
      <c r="A6" s="193" t="s">
        <v>41</v>
      </c>
      <c r="B6" s="194">
        <v>16.55</v>
      </c>
      <c r="C6" s="194">
        <v>35.6</v>
      </c>
      <c r="D6" s="194">
        <v>45</v>
      </c>
      <c r="E6" s="194">
        <v>39.93</v>
      </c>
      <c r="F6" s="194">
        <v>30.82</v>
      </c>
    </row>
    <row r="8" spans="1:12">
      <c r="C8" s="192" t="s">
        <v>38</v>
      </c>
      <c r="D8" s="192">
        <v>2017</v>
      </c>
      <c r="E8" s="192">
        <v>2018</v>
      </c>
      <c r="F8" s="192">
        <v>2019</v>
      </c>
      <c r="G8" s="192">
        <v>2020</v>
      </c>
    </row>
    <row r="9" spans="1:12">
      <c r="C9" s="193" t="s">
        <v>37</v>
      </c>
      <c r="D9" s="195">
        <v>51.355773726040212</v>
      </c>
      <c r="E9" s="196">
        <v>50.998363338788863</v>
      </c>
      <c r="F9" s="197">
        <v>49.375132387206101</v>
      </c>
      <c r="G9" s="197">
        <v>45.255147717099376</v>
      </c>
    </row>
    <row r="10" spans="1:12">
      <c r="C10" s="193" t="s">
        <v>26</v>
      </c>
      <c r="D10" s="195">
        <v>54.06577520780629</v>
      </c>
      <c r="E10" s="198">
        <v>56.929955290611019</v>
      </c>
      <c r="F10" s="197">
        <v>54.849498327759193</v>
      </c>
      <c r="G10" s="197">
        <v>50.350821018218994</v>
      </c>
    </row>
    <row r="11" spans="1:12">
      <c r="C11" s="193" t="s">
        <v>27</v>
      </c>
      <c r="D11" s="195">
        <v>45.301027900146849</v>
      </c>
      <c r="E11" s="196">
        <v>35.930232558139544</v>
      </c>
      <c r="F11" s="197">
        <v>34.438040345821328</v>
      </c>
      <c r="G11" s="197">
        <v>31.795302033424377</v>
      </c>
    </row>
    <row r="12" spans="1:12">
      <c r="C12" s="193" t="s">
        <v>42</v>
      </c>
      <c r="D12" s="195">
        <v>75</v>
      </c>
      <c r="E12" s="196">
        <v>82.142857142857139</v>
      </c>
      <c r="F12" s="197">
        <v>75</v>
      </c>
      <c r="G12" s="197">
        <v>56.060606241226196</v>
      </c>
    </row>
    <row r="13" spans="1:12">
      <c r="C13" s="193" t="s">
        <v>43</v>
      </c>
      <c r="D13" s="195">
        <v>50</v>
      </c>
      <c r="E13" s="196">
        <v>12.5</v>
      </c>
      <c r="F13" s="197"/>
      <c r="G13" s="197"/>
    </row>
    <row r="14" spans="1:12">
      <c r="C14" s="193" t="s">
        <v>44</v>
      </c>
      <c r="D14" s="195">
        <v>52.100840336134461</v>
      </c>
      <c r="E14" s="196">
        <v>47.457627118644069</v>
      </c>
      <c r="F14" s="197">
        <v>53.623188405797109</v>
      </c>
      <c r="G14" s="197">
        <v>46.261683106422424</v>
      </c>
    </row>
    <row r="21" spans="3:7">
      <c r="C21" s="192" t="s">
        <v>39</v>
      </c>
      <c r="D21" s="192">
        <v>2017</v>
      </c>
      <c r="E21" s="192">
        <v>2018</v>
      </c>
      <c r="F21" s="192">
        <v>2019</v>
      </c>
      <c r="G21" s="192">
        <v>2020</v>
      </c>
    </row>
    <row r="22" spans="3:7">
      <c r="C22" s="193" t="s">
        <v>37</v>
      </c>
      <c r="D22" s="195">
        <v>69.014754878629219</v>
      </c>
      <c r="E22" s="195">
        <v>70.257731958762875</v>
      </c>
      <c r="F22" s="197">
        <v>67.462580185317179</v>
      </c>
      <c r="G22" s="197">
        <v>59.89</v>
      </c>
    </row>
    <row r="23" spans="3:7">
      <c r="C23" s="193" t="s">
        <v>26</v>
      </c>
      <c r="D23" s="195">
        <v>72.27595099935526</v>
      </c>
      <c r="E23" s="195">
        <v>74.871039056742816</v>
      </c>
      <c r="F23" s="197">
        <v>71.731266149870805</v>
      </c>
      <c r="G23" s="197">
        <v>65.05</v>
      </c>
    </row>
    <row r="24" spans="3:7">
      <c r="C24" s="193" t="s">
        <v>27</v>
      </c>
      <c r="D24" s="195">
        <v>57.782515991471215</v>
      </c>
      <c r="E24" s="195">
        <v>53.587443946188337</v>
      </c>
      <c r="F24" s="197">
        <v>52.790346907993971</v>
      </c>
      <c r="G24" s="197">
        <v>43.66</v>
      </c>
    </row>
    <row r="25" spans="3:7">
      <c r="C25" s="193" t="s">
        <v>42</v>
      </c>
      <c r="D25" s="195">
        <v>84.848484848484844</v>
      </c>
      <c r="E25" s="195">
        <v>82.051282051282044</v>
      </c>
      <c r="F25" s="197">
        <v>81.944444444444443</v>
      </c>
      <c r="G25" s="197">
        <v>73.680000000000007</v>
      </c>
    </row>
    <row r="26" spans="3:7">
      <c r="C26" s="193" t="s">
        <v>43</v>
      </c>
      <c r="D26" s="195">
        <v>100</v>
      </c>
      <c r="E26" s="195">
        <v>0</v>
      </c>
      <c r="F26" s="197"/>
      <c r="G26" s="197">
        <v>0</v>
      </c>
    </row>
    <row r="27" spans="3:7">
      <c r="C27" s="193" t="s">
        <v>44</v>
      </c>
      <c r="D27" s="195">
        <v>61.702127659574465</v>
      </c>
      <c r="E27" s="195">
        <v>75.862068965517238</v>
      </c>
      <c r="F27" s="197">
        <v>70.588235294117652</v>
      </c>
      <c r="G27" s="197">
        <v>61.32</v>
      </c>
    </row>
    <row r="34" spans="3:7">
      <c r="C34" s="192" t="s">
        <v>40</v>
      </c>
      <c r="D34" s="192">
        <v>2017</v>
      </c>
      <c r="E34" s="192">
        <v>2018</v>
      </c>
      <c r="F34" s="192">
        <v>2019</v>
      </c>
      <c r="G34" s="192">
        <v>2020</v>
      </c>
    </row>
    <row r="35" spans="3:7">
      <c r="C35" s="193" t="s">
        <v>37</v>
      </c>
      <c r="D35" s="196">
        <v>31.862745098039209</v>
      </c>
      <c r="E35" s="196">
        <v>26.87400318979266</v>
      </c>
      <c r="F35" s="197">
        <v>18.393782383419687</v>
      </c>
      <c r="G35" s="197">
        <v>18.059999999999999</v>
      </c>
    </row>
    <row r="36" spans="3:7">
      <c r="C36" s="193" t="s">
        <v>26</v>
      </c>
      <c r="D36" s="196">
        <v>31.22448979591837</v>
      </c>
      <c r="E36" s="196">
        <v>31.652661064425768</v>
      </c>
      <c r="F36" s="197">
        <v>20.04581901489118</v>
      </c>
      <c r="G36" s="197">
        <v>20.98</v>
      </c>
    </row>
    <row r="37" spans="3:7">
      <c r="C37" s="193" t="s">
        <v>27</v>
      </c>
      <c r="D37" s="196">
        <v>33.442088091353988</v>
      </c>
      <c r="E37" s="196">
        <v>20.588235294117649</v>
      </c>
      <c r="F37" s="197">
        <v>15.594855305466238</v>
      </c>
      <c r="G37" s="197">
        <v>12.15</v>
      </c>
    </row>
    <row r="38" spans="3:7">
      <c r="C38" s="193" t="s">
        <v>42</v>
      </c>
      <c r="D38" s="196">
        <v>80</v>
      </c>
      <c r="E38" s="196">
        <v>20</v>
      </c>
      <c r="F38" s="197">
        <v>16.666666666666664</v>
      </c>
      <c r="G38" s="197">
        <v>0</v>
      </c>
    </row>
    <row r="39" spans="3:7">
      <c r="C39" s="193" t="s">
        <v>43</v>
      </c>
      <c r="D39" s="196">
        <v>25</v>
      </c>
      <c r="E39" s="196">
        <v>0</v>
      </c>
      <c r="F39" s="197"/>
      <c r="G39" s="197">
        <v>0</v>
      </c>
    </row>
    <row r="40" spans="3:7">
      <c r="C40" s="193" t="s">
        <v>44</v>
      </c>
      <c r="D40" s="196">
        <v>13.33333333333333</v>
      </c>
      <c r="E40" s="196">
        <v>21.739130434782609</v>
      </c>
      <c r="F40" s="197">
        <v>25.581395348837212</v>
      </c>
      <c r="G40" s="197">
        <v>25.81</v>
      </c>
    </row>
    <row r="47" spans="3:7">
      <c r="C47" s="192" t="s">
        <v>41</v>
      </c>
      <c r="D47" s="192">
        <v>2017</v>
      </c>
      <c r="E47" s="192">
        <v>2018</v>
      </c>
      <c r="F47" s="192">
        <v>2019</v>
      </c>
      <c r="G47" s="192">
        <v>2020</v>
      </c>
    </row>
    <row r="48" spans="3:7">
      <c r="C48" s="193" t="s">
        <v>37</v>
      </c>
      <c r="D48" s="196">
        <v>45.032822757111603</v>
      </c>
      <c r="E48" s="196">
        <v>39.931350114416475</v>
      </c>
      <c r="F48" s="197">
        <v>30.816577759540419</v>
      </c>
      <c r="G48" s="197">
        <v>27.27</v>
      </c>
    </row>
    <row r="49" spans="3:7">
      <c r="C49" s="193" t="s">
        <v>26</v>
      </c>
      <c r="D49" s="196">
        <v>45.488487865588048</v>
      </c>
      <c r="E49" s="196">
        <v>41.0126582278481</v>
      </c>
      <c r="F49" s="197">
        <v>30.571249215317014</v>
      </c>
      <c r="G49" s="197">
        <v>28.92</v>
      </c>
    </row>
    <row r="50" spans="3:7">
      <c r="C50" s="193" t="s">
        <v>27</v>
      </c>
      <c r="D50" s="196">
        <v>44.057052297939784</v>
      </c>
      <c r="E50" s="196">
        <v>35.671342685370739</v>
      </c>
      <c r="F50" s="197">
        <v>30.286493860845837</v>
      </c>
      <c r="G50" s="197">
        <v>21.63</v>
      </c>
    </row>
    <row r="51" spans="3:7">
      <c r="C51" s="193" t="s">
        <v>42</v>
      </c>
      <c r="D51" s="196">
        <v>37.5</v>
      </c>
      <c r="E51" s="196">
        <v>54.54545454545454</v>
      </c>
      <c r="F51" s="197">
        <v>50</v>
      </c>
      <c r="G51" s="197">
        <v>33.33</v>
      </c>
    </row>
    <row r="52" spans="3:7">
      <c r="C52" s="193" t="s">
        <v>43</v>
      </c>
      <c r="D52" s="196">
        <v>40</v>
      </c>
      <c r="E52" s="196">
        <v>60</v>
      </c>
      <c r="F52" s="197">
        <v>33.333333333333329</v>
      </c>
      <c r="G52" s="197"/>
    </row>
    <row r="53" spans="3:7">
      <c r="C53" s="193" t="s">
        <v>44</v>
      </c>
      <c r="D53" s="196">
        <v>46.15384615384616</v>
      </c>
      <c r="E53" s="196">
        <v>52.083333333333336</v>
      </c>
      <c r="F53" s="197">
        <v>36.734693877551024</v>
      </c>
      <c r="G53" s="197">
        <v>33.82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Rangos con nombre</vt:lpstr>
      </vt:variant>
      <vt:variant>
        <vt:i4>3</vt:i4>
      </vt:variant>
    </vt:vector>
  </HeadingPairs>
  <TitlesOfParts>
    <vt:vector size="38" baseType="lpstr">
      <vt:lpstr>T1</vt:lpstr>
      <vt:lpstr>T2</vt:lpstr>
      <vt:lpstr>Tiempo Patología</vt:lpstr>
      <vt:lpstr>Tiempo diagnóstico</vt:lpstr>
      <vt:lpstr>Tiempo tratamiento</vt:lpstr>
      <vt:lpstr>Porcentaje estadificados</vt:lpstr>
      <vt:lpstr>Atencion paliativa</vt:lpstr>
      <vt:lpstr>Quimio</vt:lpstr>
      <vt:lpstr>F1</vt:lpstr>
      <vt:lpstr>T3</vt:lpstr>
      <vt:lpstr>T4</vt:lpstr>
      <vt:lpstr>T5</vt:lpstr>
      <vt:lpstr>F2a</vt:lpstr>
      <vt:lpstr>F2b</vt:lpstr>
      <vt:lpstr>F2c</vt:lpstr>
      <vt:lpstr>F3a</vt:lpstr>
      <vt:lpstr>F3b</vt:lpstr>
      <vt:lpstr>F3c</vt:lpstr>
      <vt:lpstr>F3d</vt:lpstr>
      <vt:lpstr>F4ab</vt:lpstr>
      <vt:lpstr>F4cd</vt:lpstr>
      <vt:lpstr>T6</vt:lpstr>
      <vt:lpstr>F5</vt:lpstr>
      <vt:lpstr>T7</vt:lpstr>
      <vt:lpstr>T8</vt:lpstr>
      <vt:lpstr>T9</vt:lpstr>
      <vt:lpstr>T10</vt:lpstr>
      <vt:lpstr>T11</vt:lpstr>
      <vt:lpstr>F6a</vt:lpstr>
      <vt:lpstr>F6b</vt:lpstr>
      <vt:lpstr>F7</vt:lpstr>
      <vt:lpstr>T12</vt:lpstr>
      <vt:lpstr>F8a</vt:lpstr>
      <vt:lpstr>F8b</vt:lpstr>
      <vt:lpstr>Cirugia</vt:lpstr>
      <vt:lpstr>'T2'!_Ref102458690</vt:lpstr>
      <vt:lpstr>'T10'!_Ref102476298</vt:lpstr>
      <vt:lpstr>'F8a'!_Ref95462645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 Stata 10</dc:creator>
  <cp:lastModifiedBy>Lina Johana Herrera Parra</cp:lastModifiedBy>
  <dcterms:created xsi:type="dcterms:W3CDTF">2021-11-09T13:55:34Z</dcterms:created>
  <dcterms:modified xsi:type="dcterms:W3CDTF">2025-04-24T19:39:01Z</dcterms:modified>
</cp:coreProperties>
</file>