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 Cafaro\Documents\Proyectos 3\"/>
    </mc:Choice>
  </mc:AlternateContent>
  <bookViews>
    <workbookView xWindow="0" yWindow="0" windowWidth="20490" windowHeight="7755" activeTab="2"/>
  </bookViews>
  <sheets>
    <sheet name="Resistencia" sheetId="1" r:id="rId1"/>
    <sheet name="Inductancia" sheetId="2" r:id="rId2"/>
    <sheet name="Constante Kv" sheetId="3" r:id="rId3"/>
  </sheets>
  <calcPr calcId="152511"/>
</workbook>
</file>

<file path=xl/calcChain.xml><?xml version="1.0" encoding="utf-8"?>
<calcChain xmlns="http://schemas.openxmlformats.org/spreadsheetml/2006/main">
  <c r="P41" i="3" l="1"/>
  <c r="G41" i="3"/>
  <c r="G35" i="3"/>
  <c r="G36" i="3"/>
  <c r="G37" i="3"/>
  <c r="G38" i="3"/>
  <c r="G39" i="3"/>
  <c r="G40" i="3"/>
  <c r="G34" i="3"/>
  <c r="P35" i="3"/>
  <c r="P36" i="3"/>
  <c r="P37" i="3"/>
  <c r="P38" i="3"/>
  <c r="P39" i="3"/>
  <c r="P40" i="3"/>
  <c r="P34" i="3"/>
  <c r="H4" i="3" l="1"/>
  <c r="G5" i="3"/>
  <c r="G6" i="3"/>
  <c r="G7" i="3"/>
  <c r="G8" i="3"/>
  <c r="G9" i="3"/>
  <c r="G10" i="3"/>
  <c r="G4" i="3"/>
  <c r="O5" i="3" l="1"/>
  <c r="O6" i="3"/>
  <c r="O7" i="3"/>
  <c r="O8" i="3"/>
  <c r="O9" i="3"/>
  <c r="O10" i="3"/>
  <c r="N5" i="3"/>
  <c r="N6" i="3"/>
  <c r="N7" i="3"/>
  <c r="N8" i="3"/>
  <c r="N9" i="3"/>
  <c r="N10" i="3"/>
  <c r="H6" i="3"/>
  <c r="H7" i="3"/>
  <c r="H8" i="3"/>
  <c r="H9" i="3"/>
  <c r="H10" i="3"/>
  <c r="O4" i="3" l="1"/>
  <c r="N4" i="3"/>
  <c r="H5" i="3"/>
</calcChain>
</file>

<file path=xl/sharedStrings.xml><?xml version="1.0" encoding="utf-8"?>
<sst xmlns="http://schemas.openxmlformats.org/spreadsheetml/2006/main" count="36" uniqueCount="17">
  <si>
    <t>Resistencia de armadura (Rojo)</t>
  </si>
  <si>
    <t>Resistencia de armadura (Verde)</t>
  </si>
  <si>
    <t>Im</t>
  </si>
  <si>
    <t>Vm</t>
  </si>
  <si>
    <t>Motor verde</t>
  </si>
  <si>
    <t>Vin</t>
  </si>
  <si>
    <t>Ia</t>
  </si>
  <si>
    <t>ra</t>
  </si>
  <si>
    <t xml:space="preserve">wn </t>
  </si>
  <si>
    <t>frpm</t>
  </si>
  <si>
    <t>fem</t>
  </si>
  <si>
    <t>Motor Rojo</t>
  </si>
  <si>
    <t>Friccion Viscosa Motor rojo</t>
  </si>
  <si>
    <t>Bm</t>
  </si>
  <si>
    <t>K</t>
  </si>
  <si>
    <t>Bm prom</t>
  </si>
  <si>
    <t>Friccion Viscosa Motor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</si>
</sst>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Resistencia!$F$2</c:f>
              <c:strCache>
                <c:ptCount val="1"/>
                <c:pt idx="0">
                  <c:v>Resistencia de armadura (Verde)</c:v>
                </c:pt>
              </c:strCache>
            </c:strRef>
          </c:tx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4078307086614173"/>
                  <c:y val="-2.3507217847769029E-2"/>
                </c:manualLayout>
              </c:layout>
              <c:numFmt formatCode="General" sourceLinked="0"/>
            </c:trendlineLbl>
          </c:trendline>
          <c:xVal>
            <c:numRef>
              <c:f>Resistencia!$F$4:$F$10</c:f>
              <c:numCache>
                <c:formatCode>General</c:formatCode>
                <c:ptCount val="7"/>
                <c:pt idx="0">
                  <c:v>0</c:v>
                </c:pt>
                <c:pt idx="1">
                  <c:v>7.0000000000000007E-2</c:v>
                </c:pt>
                <c:pt idx="2">
                  <c:v>0.14000000000000001</c:v>
                </c:pt>
                <c:pt idx="3">
                  <c:v>0.19</c:v>
                </c:pt>
                <c:pt idx="4">
                  <c:v>0.22</c:v>
                </c:pt>
                <c:pt idx="5">
                  <c:v>0.25</c:v>
                </c:pt>
                <c:pt idx="6">
                  <c:v>0.28999999999999998</c:v>
                </c:pt>
              </c:numCache>
            </c:numRef>
          </c:xVal>
          <c:yVal>
            <c:numRef>
              <c:f>Resistencia!$G$4:$G$10</c:f>
              <c:numCache>
                <c:formatCode>General</c:formatCode>
                <c:ptCount val="7"/>
                <c:pt idx="0">
                  <c:v>0</c:v>
                </c:pt>
                <c:pt idx="1">
                  <c:v>0.104</c:v>
                </c:pt>
                <c:pt idx="2">
                  <c:v>0.20300000000000001</c:v>
                </c:pt>
                <c:pt idx="3">
                  <c:v>0.29899999999999999</c:v>
                </c:pt>
                <c:pt idx="4">
                  <c:v>0.33400000000000002</c:v>
                </c:pt>
                <c:pt idx="5">
                  <c:v>0.4</c:v>
                </c:pt>
                <c:pt idx="6">
                  <c:v>0.47199999999999998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803-4BB0-9C91-583135DCE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0998352"/>
        <c:axId val="-1011002704"/>
      </c:scatterChart>
      <c:valAx>
        <c:axId val="-101099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011002704"/>
        <c:crosses val="autoZero"/>
        <c:crossBetween val="midCat"/>
      </c:valAx>
      <c:valAx>
        <c:axId val="-101100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010998352"/>
        <c:crosses val="autoZero"/>
        <c:crossBetween val="midCat"/>
      </c:valAx>
    </c:plotArea>
    <c:legend>
      <c:legendPos val="r"/>
      <c:legendEntry>
        <c:idx val="2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VE"/>
              <a:t>Resistencia de armadura (Roja)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Resistencia!$B$2</c:f>
              <c:strCache>
                <c:ptCount val="1"/>
                <c:pt idx="0">
                  <c:v>Resistencia de armadura (Rojo)</c:v>
                </c:pt>
              </c:strCache>
            </c:strRef>
          </c:tx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4078307086614173"/>
                  <c:y val="-2.3507217847769046E-2"/>
                </c:manualLayout>
              </c:layout>
              <c:numFmt formatCode="General" sourceLinked="0"/>
            </c:trendlineLbl>
          </c:trendline>
          <c:xVal>
            <c:numRef>
              <c:f>Resistencia!$B$4:$B$11</c:f>
              <c:numCache>
                <c:formatCode>General</c:formatCode>
                <c:ptCount val="8"/>
                <c:pt idx="0">
                  <c:v>0</c:v>
                </c:pt>
                <c:pt idx="1">
                  <c:v>0.04</c:v>
                </c:pt>
                <c:pt idx="2">
                  <c:v>0.13</c:v>
                </c:pt>
                <c:pt idx="3">
                  <c:v>0.16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0.36</c:v>
                </c:pt>
                <c:pt idx="7">
                  <c:v>0.43</c:v>
                </c:pt>
              </c:numCache>
            </c:numRef>
          </c:xVal>
          <c:yVal>
            <c:numRef>
              <c:f>Resistencia!$C$4:$C$11</c:f>
              <c:numCache>
                <c:formatCode>General</c:formatCode>
                <c:ptCount val="8"/>
                <c:pt idx="0">
                  <c:v>0</c:v>
                </c:pt>
                <c:pt idx="1">
                  <c:v>0.12</c:v>
                </c:pt>
                <c:pt idx="2">
                  <c:v>0.20799999999999999</c:v>
                </c:pt>
                <c:pt idx="3">
                  <c:v>0.31</c:v>
                </c:pt>
                <c:pt idx="4">
                  <c:v>0.40300000000000002</c:v>
                </c:pt>
                <c:pt idx="5">
                  <c:v>0.51</c:v>
                </c:pt>
                <c:pt idx="6">
                  <c:v>0.62</c:v>
                </c:pt>
                <c:pt idx="7">
                  <c:v>0.69399999999999995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822-431A-9495-D3308429D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1001072"/>
        <c:axId val="-1199475936"/>
      </c:scatterChart>
      <c:valAx>
        <c:axId val="-101100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199475936"/>
        <c:crosses val="autoZero"/>
        <c:crossBetween val="midCat"/>
      </c:valAx>
      <c:valAx>
        <c:axId val="-119947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011001072"/>
        <c:crosses val="autoZero"/>
        <c:crossBetween val="midCat"/>
      </c:valAx>
    </c:plotArea>
    <c:legend>
      <c:legendPos val="r"/>
      <c:legendEntry>
        <c:idx val="2"/>
        <c:delete val="1"/>
      </c:legendEntry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</a:t>
            </a:r>
            <a:r>
              <a:rPr lang="en-US" baseline="0"/>
              <a:t> Rojo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'Constante Kv'!$J$2:$O$2</c:f>
              <c:strCache>
                <c:ptCount val="1"/>
                <c:pt idx="0">
                  <c:v>Motor Rojo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988188976377953E-2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VE"/>
                </a:p>
              </c:txPr>
            </c:trendlineLbl>
          </c:trendline>
          <c:xVal>
            <c:numRef>
              <c:f>'Constante Kv'!$N$4:$N$10</c:f>
              <c:numCache>
                <c:formatCode>General</c:formatCode>
                <c:ptCount val="7"/>
                <c:pt idx="0">
                  <c:v>0.83775999999999995</c:v>
                </c:pt>
                <c:pt idx="1">
                  <c:v>1.5708</c:v>
                </c:pt>
                <c:pt idx="2">
                  <c:v>2.9321600000000001</c:v>
                </c:pt>
                <c:pt idx="3">
                  <c:v>3.6652</c:v>
                </c:pt>
                <c:pt idx="4">
                  <c:v>5.2359999999999998</c:v>
                </c:pt>
                <c:pt idx="5">
                  <c:v>5.9690400000000006</c:v>
                </c:pt>
                <c:pt idx="6">
                  <c:v>7.3304</c:v>
                </c:pt>
              </c:numCache>
            </c:numRef>
          </c:xVal>
          <c:yVal>
            <c:numRef>
              <c:f>'Constante Kv'!$O$4:$O$10</c:f>
              <c:numCache>
                <c:formatCode>General</c:formatCode>
                <c:ptCount val="7"/>
                <c:pt idx="0">
                  <c:v>-2.0780000000000021E-2</c:v>
                </c:pt>
                <c:pt idx="1">
                  <c:v>0.12936999999999999</c:v>
                </c:pt>
                <c:pt idx="2">
                  <c:v>0.4940500000000001</c:v>
                </c:pt>
                <c:pt idx="3">
                  <c:v>0.67021999999999993</c:v>
                </c:pt>
                <c:pt idx="4">
                  <c:v>0.94405000000000006</c:v>
                </c:pt>
                <c:pt idx="5">
                  <c:v>1.11937</c:v>
                </c:pt>
                <c:pt idx="6">
                  <c:v>1.3370299999999999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5485-40E7-93B8-E1A7A2AAD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2417248"/>
        <c:axId val="-942416704"/>
      </c:scatterChart>
      <c:valAx>
        <c:axId val="-9424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Velocidad</a:t>
                </a:r>
                <a:r>
                  <a:rPr lang="en-US" baseline="0"/>
                  <a:t> angular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-942416704"/>
        <c:crosses val="autoZero"/>
        <c:crossBetween val="midCat"/>
      </c:valAx>
      <c:valAx>
        <c:axId val="-94241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-94241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'Constante Kv'!$C$2:$H$2</c:f>
              <c:strCache>
                <c:ptCount val="1"/>
                <c:pt idx="0">
                  <c:v>Motor verde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11220472440946"/>
                  <c:y val="-0.153149241761446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VE"/>
                </a:p>
              </c:txPr>
            </c:trendlineLbl>
          </c:trendline>
          <c:xVal>
            <c:numRef>
              <c:f>'Constante Kv'!$G$4:$G$10</c:f>
              <c:numCache>
                <c:formatCode>General</c:formatCode>
                <c:ptCount val="7"/>
                <c:pt idx="0">
                  <c:v>0.5235833333333334</c:v>
                </c:pt>
                <c:pt idx="1">
                  <c:v>1.5707500000000001</c:v>
                </c:pt>
                <c:pt idx="2">
                  <c:v>2.5131999999999999</c:v>
                </c:pt>
                <c:pt idx="3">
                  <c:v>3.4556499999999999</c:v>
                </c:pt>
                <c:pt idx="4">
                  <c:v>4.3981000000000003</c:v>
                </c:pt>
                <c:pt idx="5">
                  <c:v>5.5499833333333335</c:v>
                </c:pt>
                <c:pt idx="6">
                  <c:v>6.7018666666666666</c:v>
                </c:pt>
              </c:numCache>
            </c:numRef>
          </c:xVal>
          <c:yVal>
            <c:numRef>
              <c:f>'Constante Kv'!$H$4:$H$10</c:f>
              <c:numCache>
                <c:formatCode>General</c:formatCode>
                <c:ptCount val="7"/>
                <c:pt idx="0">
                  <c:v>9.5250000000000001E-2</c:v>
                </c:pt>
                <c:pt idx="1">
                  <c:v>0.31286999999999998</c:v>
                </c:pt>
                <c:pt idx="2">
                  <c:v>0.60287000000000002</c:v>
                </c:pt>
                <c:pt idx="3">
                  <c:v>0.7843</c:v>
                </c:pt>
                <c:pt idx="4">
                  <c:v>0.96335000000000004</c:v>
                </c:pt>
                <c:pt idx="5">
                  <c:v>1.25573</c:v>
                </c:pt>
                <c:pt idx="6">
                  <c:v>1.52573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8A2-4097-8AFC-B14D206F4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2415616"/>
        <c:axId val="-942415072"/>
      </c:scatterChart>
      <c:valAx>
        <c:axId val="-94241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Velocidad</a:t>
                </a:r>
                <a:r>
                  <a:rPr lang="en-US" baseline="0"/>
                  <a:t> angular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-942415072"/>
        <c:crosses val="autoZero"/>
        <c:crossBetween val="midCat"/>
      </c:valAx>
      <c:valAx>
        <c:axId val="-9424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-94241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10</xdr:row>
      <xdr:rowOff>66675</xdr:rowOff>
    </xdr:from>
    <xdr:to>
      <xdr:col>14</xdr:col>
      <xdr:colOff>428625</xdr:colOff>
      <xdr:row>24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561975</xdr:colOff>
      <xdr:row>13</xdr:row>
      <xdr:rowOff>152400</xdr:rowOff>
    </xdr:from>
    <xdr:to>
      <xdr:col>5</xdr:col>
      <xdr:colOff>895350</xdr:colOff>
      <xdr:row>28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366712</xdr:colOff>
      <xdr:row>11</xdr:row>
      <xdr:rowOff>57150</xdr:rowOff>
    </xdr:from>
    <xdr:to>
      <xdr:col>19</xdr:col>
      <xdr:colOff>61912</xdr:colOff>
      <xdr:row>25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290512</xdr:colOff>
      <xdr:row>11</xdr:row>
      <xdr:rowOff>114300</xdr:rowOff>
    </xdr:from>
    <xdr:to>
      <xdr:col>8</xdr:col>
      <xdr:colOff>414337</xdr:colOff>
      <xdr:row>26</xdr:row>
      <xdr:rowOff>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opLeftCell="A4" workbookViewId="0">
      <selection activeCell="P10" sqref="P10"/>
    </sheetView>
  </sheetViews>
  <sheetFormatPr baseColWidth="10" defaultColWidth="9.140625" defaultRowHeight="15" x14ac:dyDescent="0.25"/>
  <cols>
    <col min="3" max="3" width="21.85546875" bestFit="1" customWidth="1"/>
    <col min="4" max="4" width="23.42578125" bestFit="1" customWidth="1"/>
    <col min="6" max="6" width="18.85546875" customWidth="1"/>
    <col min="7" max="7" width="10.7109375" customWidth="1"/>
  </cols>
  <sheetData>
    <row r="2" spans="2:7" x14ac:dyDescent="0.25">
      <c r="B2" s="10" t="s">
        <v>0</v>
      </c>
      <c r="C2" s="10"/>
      <c r="F2" s="10" t="s">
        <v>1</v>
      </c>
      <c r="G2" s="10"/>
    </row>
    <row r="3" spans="2:7" x14ac:dyDescent="0.25">
      <c r="B3" s="1" t="s">
        <v>2</v>
      </c>
      <c r="C3" s="1" t="s">
        <v>3</v>
      </c>
      <c r="F3" s="1" t="s">
        <v>2</v>
      </c>
      <c r="G3" s="1" t="s">
        <v>3</v>
      </c>
    </row>
    <row r="4" spans="2:7" x14ac:dyDescent="0.25">
      <c r="B4">
        <v>0</v>
      </c>
      <c r="C4">
        <v>0</v>
      </c>
      <c r="F4">
        <v>0</v>
      </c>
      <c r="G4">
        <v>0</v>
      </c>
    </row>
    <row r="5" spans="2:7" x14ac:dyDescent="0.25">
      <c r="B5">
        <v>0.04</v>
      </c>
      <c r="C5">
        <v>0.12</v>
      </c>
      <c r="F5">
        <v>7.0000000000000007E-2</v>
      </c>
      <c r="G5">
        <v>0.104</v>
      </c>
    </row>
    <row r="6" spans="2:7" x14ac:dyDescent="0.25">
      <c r="B6">
        <v>0.13</v>
      </c>
      <c r="C6">
        <v>0.20799999999999999</v>
      </c>
      <c r="F6">
        <v>0.14000000000000001</v>
      </c>
      <c r="G6">
        <v>0.20300000000000001</v>
      </c>
    </row>
    <row r="7" spans="2:7" x14ac:dyDescent="0.25">
      <c r="B7">
        <v>0.16</v>
      </c>
      <c r="C7">
        <v>0.31</v>
      </c>
      <c r="F7">
        <v>0.19</v>
      </c>
      <c r="G7">
        <v>0.29899999999999999</v>
      </c>
    </row>
    <row r="8" spans="2:7" x14ac:dyDescent="0.25">
      <c r="B8">
        <v>0.22</v>
      </c>
      <c r="C8">
        <v>0.40300000000000002</v>
      </c>
      <c r="F8">
        <v>0.22</v>
      </c>
      <c r="G8">
        <v>0.33400000000000002</v>
      </c>
    </row>
    <row r="9" spans="2:7" x14ac:dyDescent="0.25">
      <c r="B9">
        <v>0.28000000000000003</v>
      </c>
      <c r="C9">
        <v>0.51</v>
      </c>
      <c r="F9">
        <v>0.25</v>
      </c>
      <c r="G9">
        <v>0.4</v>
      </c>
    </row>
    <row r="10" spans="2:7" x14ac:dyDescent="0.25">
      <c r="B10">
        <v>0.36</v>
      </c>
      <c r="C10">
        <v>0.62</v>
      </c>
      <c r="F10">
        <v>0.28999999999999998</v>
      </c>
      <c r="G10">
        <v>0.47199999999999998</v>
      </c>
    </row>
    <row r="11" spans="2:7" x14ac:dyDescent="0.25">
      <c r="B11">
        <v>0.43</v>
      </c>
      <c r="C11">
        <v>0.69399999999999995</v>
      </c>
    </row>
  </sheetData>
  <mergeCells count="2">
    <mergeCell ref="B2:C2"/>
    <mergeCell ref="F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opLeftCell="A7" workbookViewId="0">
      <selection activeCell="H8" sqref="H8"/>
    </sheetView>
  </sheetViews>
  <sheetFormatPr baseColWidth="10" defaultColWidth="9.140625" defaultRowHeight="15" x14ac:dyDescent="0.25"/>
  <sheetData>
    <row r="2" spans="2:7" x14ac:dyDescent="0.25">
      <c r="B2" s="10" t="s">
        <v>0</v>
      </c>
      <c r="C2" s="10"/>
      <c r="F2" s="10" t="s">
        <v>1</v>
      </c>
      <c r="G2" s="10"/>
    </row>
  </sheetData>
  <mergeCells count="2">
    <mergeCell ref="B2:C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41"/>
  <sheetViews>
    <sheetView tabSelected="1" topLeftCell="A22" workbookViewId="0">
      <selection activeCell="G41" sqref="G41"/>
    </sheetView>
  </sheetViews>
  <sheetFormatPr baseColWidth="10" defaultColWidth="9.140625" defaultRowHeight="15" x14ac:dyDescent="0.25"/>
  <cols>
    <col min="7" max="7" width="11.85546875" bestFit="1" customWidth="1"/>
  </cols>
  <sheetData>
    <row r="2" spans="3:15" ht="15.75" thickBot="1" x14ac:dyDescent="0.3">
      <c r="C2" s="10" t="s">
        <v>4</v>
      </c>
      <c r="D2" s="10"/>
      <c r="E2" s="10"/>
      <c r="F2" s="10"/>
      <c r="G2" s="10"/>
      <c r="H2" s="10"/>
      <c r="J2" s="11" t="s">
        <v>11</v>
      </c>
      <c r="K2" s="11"/>
      <c r="L2" s="11"/>
      <c r="M2" s="11"/>
      <c r="N2" s="11"/>
      <c r="O2" s="11"/>
    </row>
    <row r="3" spans="3:15" ht="15.75" thickBot="1" x14ac:dyDescent="0.3">
      <c r="C3" s="7" t="s">
        <v>5</v>
      </c>
      <c r="D3" s="8" t="s">
        <v>6</v>
      </c>
      <c r="E3" s="8" t="s">
        <v>7</v>
      </c>
      <c r="F3" s="8" t="s">
        <v>9</v>
      </c>
      <c r="G3" s="8" t="s">
        <v>8</v>
      </c>
      <c r="H3" s="9" t="s">
        <v>10</v>
      </c>
      <c r="J3" s="4" t="s">
        <v>5</v>
      </c>
      <c r="K3" s="5" t="s">
        <v>6</v>
      </c>
      <c r="L3" s="5" t="s">
        <v>7</v>
      </c>
      <c r="M3" s="5" t="s">
        <v>9</v>
      </c>
      <c r="N3" s="5" t="s">
        <v>8</v>
      </c>
      <c r="O3" s="6" t="s">
        <v>10</v>
      </c>
    </row>
    <row r="4" spans="3:15" x14ac:dyDescent="0.25">
      <c r="C4" s="2">
        <v>0.5</v>
      </c>
      <c r="D4" s="2">
        <v>0.25</v>
      </c>
      <c r="E4" s="2">
        <v>1.619</v>
      </c>
      <c r="F4" s="2">
        <v>5</v>
      </c>
      <c r="G4" s="2">
        <f>3.1415*F4/30</f>
        <v>0.5235833333333334</v>
      </c>
      <c r="H4" s="2">
        <f>C4-(D4*E4)</f>
        <v>9.5250000000000001E-2</v>
      </c>
      <c r="J4" s="3">
        <v>0.52900000000000003</v>
      </c>
      <c r="K4" s="3">
        <v>0.34</v>
      </c>
      <c r="L4" s="3">
        <v>1.617</v>
      </c>
      <c r="M4" s="3">
        <v>8</v>
      </c>
      <c r="N4" s="3">
        <f>3.1416*M4/30</f>
        <v>0.83775999999999995</v>
      </c>
      <c r="O4" s="3">
        <f xml:space="preserve"> J4-(K4*L4)</f>
        <v>-2.0780000000000021E-2</v>
      </c>
    </row>
    <row r="5" spans="3:15" x14ac:dyDescent="0.25">
      <c r="C5" s="2">
        <v>0.75</v>
      </c>
      <c r="D5" s="2">
        <v>0.27</v>
      </c>
      <c r="E5" s="2">
        <v>1.619</v>
      </c>
      <c r="F5" s="2">
        <v>15</v>
      </c>
      <c r="G5" s="2">
        <f t="shared" ref="G5:G10" si="0">3.1415*F5/30</f>
        <v>1.5707500000000001</v>
      </c>
      <c r="H5" s="2">
        <f xml:space="preserve"> C5-(D5*E5)</f>
        <v>0.31286999999999998</v>
      </c>
      <c r="J5" s="2">
        <v>0.76</v>
      </c>
      <c r="K5" s="3">
        <v>0.39</v>
      </c>
      <c r="L5" s="3">
        <v>1.617</v>
      </c>
      <c r="M5" s="2">
        <v>15</v>
      </c>
      <c r="N5" s="3">
        <f t="shared" ref="N5:N10" si="1">3.1416*M5/30</f>
        <v>1.5708</v>
      </c>
      <c r="O5" s="3">
        <f t="shared" ref="O5:O10" si="2" xml:space="preserve"> J5-(K5*L5)</f>
        <v>0.12936999999999999</v>
      </c>
    </row>
    <row r="6" spans="3:15" x14ac:dyDescent="0.25">
      <c r="C6" s="2">
        <v>1.04</v>
      </c>
      <c r="D6" s="2">
        <v>0.27</v>
      </c>
      <c r="E6" s="2">
        <v>1.619</v>
      </c>
      <c r="F6" s="2">
        <v>24</v>
      </c>
      <c r="G6" s="2">
        <f t="shared" si="0"/>
        <v>2.5131999999999999</v>
      </c>
      <c r="H6" s="2">
        <f t="shared" ref="H6:H10" si="3" xml:space="preserve"> C6-(D6*E6)</f>
        <v>0.60287000000000002</v>
      </c>
      <c r="J6" s="2">
        <v>1.06</v>
      </c>
      <c r="K6" s="3">
        <v>0.35</v>
      </c>
      <c r="L6" s="3">
        <v>1.617</v>
      </c>
      <c r="M6" s="2">
        <v>28</v>
      </c>
      <c r="N6" s="3">
        <f t="shared" si="1"/>
        <v>2.9321600000000001</v>
      </c>
      <c r="O6" s="3">
        <f t="shared" si="2"/>
        <v>0.4940500000000001</v>
      </c>
    </row>
    <row r="7" spans="3:15" x14ac:dyDescent="0.25">
      <c r="C7" s="2">
        <v>1.27</v>
      </c>
      <c r="D7" s="2">
        <v>0.3</v>
      </c>
      <c r="E7" s="2">
        <v>1.619</v>
      </c>
      <c r="F7" s="2">
        <v>33</v>
      </c>
      <c r="G7" s="2">
        <f t="shared" si="0"/>
        <v>3.4556499999999999</v>
      </c>
      <c r="H7" s="2">
        <f t="shared" si="3"/>
        <v>0.7843</v>
      </c>
      <c r="J7" s="2">
        <v>1.22</v>
      </c>
      <c r="K7" s="2">
        <v>0.34</v>
      </c>
      <c r="L7" s="3">
        <v>1.617</v>
      </c>
      <c r="M7" s="2">
        <v>35</v>
      </c>
      <c r="N7" s="3">
        <f t="shared" si="1"/>
        <v>3.6652</v>
      </c>
      <c r="O7" s="3">
        <f t="shared" si="2"/>
        <v>0.67021999999999993</v>
      </c>
    </row>
    <row r="8" spans="3:15" x14ac:dyDescent="0.25">
      <c r="C8" s="2">
        <v>1.53</v>
      </c>
      <c r="D8" s="2">
        <v>0.35</v>
      </c>
      <c r="E8" s="2">
        <v>1.619</v>
      </c>
      <c r="F8" s="2">
        <v>42</v>
      </c>
      <c r="G8" s="2">
        <f t="shared" si="0"/>
        <v>4.3981000000000003</v>
      </c>
      <c r="H8" s="2">
        <f t="shared" si="3"/>
        <v>0.96335000000000004</v>
      </c>
      <c r="J8" s="2">
        <v>1.51</v>
      </c>
      <c r="K8" s="2">
        <v>0.35</v>
      </c>
      <c r="L8" s="3">
        <v>1.617</v>
      </c>
      <c r="M8" s="2">
        <v>50</v>
      </c>
      <c r="N8" s="3">
        <f t="shared" si="1"/>
        <v>5.2359999999999998</v>
      </c>
      <c r="O8" s="3">
        <f t="shared" si="2"/>
        <v>0.94405000000000006</v>
      </c>
    </row>
    <row r="9" spans="3:15" x14ac:dyDescent="0.25">
      <c r="C9" s="2">
        <v>1.79</v>
      </c>
      <c r="D9" s="2">
        <v>0.33</v>
      </c>
      <c r="E9" s="2">
        <v>1.619</v>
      </c>
      <c r="F9" s="2">
        <v>53</v>
      </c>
      <c r="G9" s="2">
        <f t="shared" si="0"/>
        <v>5.5499833333333335</v>
      </c>
      <c r="H9" s="2">
        <f t="shared" si="3"/>
        <v>1.25573</v>
      </c>
      <c r="J9" s="2">
        <v>1.75</v>
      </c>
      <c r="K9" s="2">
        <v>0.39</v>
      </c>
      <c r="L9" s="3">
        <v>1.617</v>
      </c>
      <c r="M9" s="2">
        <v>57</v>
      </c>
      <c r="N9" s="3">
        <f t="shared" si="1"/>
        <v>5.9690400000000006</v>
      </c>
      <c r="O9" s="3">
        <f t="shared" si="2"/>
        <v>1.11937</v>
      </c>
    </row>
    <row r="10" spans="3:15" x14ac:dyDescent="0.25">
      <c r="C10" s="2">
        <v>2.06</v>
      </c>
      <c r="D10" s="2">
        <v>0.33</v>
      </c>
      <c r="E10" s="2">
        <v>1.619</v>
      </c>
      <c r="F10" s="2">
        <v>64</v>
      </c>
      <c r="G10" s="2">
        <f t="shared" si="0"/>
        <v>6.7018666666666666</v>
      </c>
      <c r="H10" s="3">
        <f t="shared" si="3"/>
        <v>1.52573</v>
      </c>
      <c r="J10" s="2">
        <v>2</v>
      </c>
      <c r="K10" s="2">
        <v>0.41</v>
      </c>
      <c r="L10" s="3">
        <v>1.617</v>
      </c>
      <c r="M10" s="2">
        <v>70</v>
      </c>
      <c r="N10" s="3">
        <f t="shared" si="1"/>
        <v>7.3304</v>
      </c>
      <c r="O10" s="3">
        <f t="shared" si="2"/>
        <v>1.3370299999999999</v>
      </c>
    </row>
    <row r="31" spans="3:16" ht="15.75" thickBot="1" x14ac:dyDescent="0.3"/>
    <row r="32" spans="3:16" ht="15.75" thickBot="1" x14ac:dyDescent="0.3">
      <c r="C32" s="15" t="s">
        <v>12</v>
      </c>
      <c r="D32" s="16"/>
      <c r="E32" s="16"/>
      <c r="F32" s="16"/>
      <c r="G32" s="17"/>
      <c r="L32" s="18" t="s">
        <v>16</v>
      </c>
      <c r="M32" s="19"/>
      <c r="N32" s="19"/>
      <c r="O32" s="19"/>
      <c r="P32" s="20"/>
    </row>
    <row r="33" spans="3:16" x14ac:dyDescent="0.25">
      <c r="C33" s="13" t="s">
        <v>5</v>
      </c>
      <c r="D33" s="13" t="s">
        <v>7</v>
      </c>
      <c r="E33" s="13" t="s">
        <v>8</v>
      </c>
      <c r="F33" s="14" t="s">
        <v>14</v>
      </c>
      <c r="G33" s="14" t="s">
        <v>13</v>
      </c>
      <c r="L33" s="13" t="s">
        <v>5</v>
      </c>
      <c r="M33" s="13" t="s">
        <v>7</v>
      </c>
      <c r="N33" s="13" t="s">
        <v>8</v>
      </c>
      <c r="O33" s="14" t="s">
        <v>14</v>
      </c>
      <c r="P33" s="14" t="s">
        <v>13</v>
      </c>
    </row>
    <row r="34" spans="3:16" x14ac:dyDescent="0.25">
      <c r="C34" s="2">
        <v>0.52900000000000003</v>
      </c>
      <c r="D34" s="2">
        <v>1.617</v>
      </c>
      <c r="E34" s="2">
        <v>0.83760000000000001</v>
      </c>
      <c r="F34" s="12">
        <v>0.21210000000000001</v>
      </c>
      <c r="G34" s="2">
        <f>((F34*C34)/(E34*D34))*(1-((E34*F34)/C34))</f>
        <v>5.5020914796760079E-2</v>
      </c>
      <c r="L34" s="2">
        <v>0.5</v>
      </c>
      <c r="M34" s="2">
        <v>1.619</v>
      </c>
      <c r="N34" s="2">
        <v>0.52359999999999995</v>
      </c>
      <c r="O34" s="12">
        <v>0.23039999999999999</v>
      </c>
      <c r="P34" s="2">
        <f>((O34*L34)/(N34*M34))*(1-((O34*N34)/L34))</f>
        <v>0.10310754715182723</v>
      </c>
    </row>
    <row r="35" spans="3:16" x14ac:dyDescent="0.25">
      <c r="C35" s="2">
        <v>0.76</v>
      </c>
      <c r="D35" s="2">
        <v>1.617</v>
      </c>
      <c r="E35" s="2">
        <v>1.5708</v>
      </c>
      <c r="F35" s="12">
        <v>0.21210000000000001</v>
      </c>
      <c r="G35" s="2">
        <f t="shared" ref="G35:G40" si="4">((F35*C35)/(E35*D35))*(1-((E35*F35)/C35))</f>
        <v>3.5642492798772407E-2</v>
      </c>
      <c r="L35" s="2">
        <v>0.75</v>
      </c>
      <c r="M35" s="2">
        <v>1.619</v>
      </c>
      <c r="N35" s="2">
        <v>1.5707500000000001</v>
      </c>
      <c r="O35" s="12">
        <v>0.23039999999999999</v>
      </c>
      <c r="P35" s="2">
        <f t="shared" ref="P35:P40" si="5">((O35*L35)/(N35*M35))*(1-((O35*N35)/L35))</f>
        <v>3.5161816661271231E-2</v>
      </c>
    </row>
    <row r="36" spans="3:16" x14ac:dyDescent="0.25">
      <c r="C36" s="2">
        <v>1.06</v>
      </c>
      <c r="D36" s="2">
        <v>1.617</v>
      </c>
      <c r="E36" s="2">
        <v>2.9321600000000001</v>
      </c>
      <c r="F36" s="12">
        <v>0.21210000000000001</v>
      </c>
      <c r="G36" s="2">
        <f t="shared" si="4"/>
        <v>1.959770416312924E-2</v>
      </c>
      <c r="L36" s="2">
        <v>1.04</v>
      </c>
      <c r="M36" s="2">
        <v>1.619</v>
      </c>
      <c r="N36" s="2">
        <v>2.5131999999999999</v>
      </c>
      <c r="O36" s="12">
        <v>0.23039999999999999</v>
      </c>
      <c r="P36" s="2">
        <f t="shared" si="5"/>
        <v>2.610180915255407E-2</v>
      </c>
    </row>
    <row r="37" spans="3:16" x14ac:dyDescent="0.25">
      <c r="C37" s="2">
        <v>1.22</v>
      </c>
      <c r="D37" s="2">
        <v>1.617</v>
      </c>
      <c r="E37" s="2">
        <v>3.6652</v>
      </c>
      <c r="F37" s="12">
        <v>0.21210000000000001</v>
      </c>
      <c r="G37" s="2">
        <f t="shared" si="4"/>
        <v>1.5840002735450727E-2</v>
      </c>
      <c r="L37" s="2">
        <v>1.27</v>
      </c>
      <c r="M37" s="2">
        <v>1.619</v>
      </c>
      <c r="N37" s="2">
        <v>3.4556499999999999</v>
      </c>
      <c r="O37" s="12">
        <v>0.23039999999999999</v>
      </c>
      <c r="P37" s="2">
        <f t="shared" si="5"/>
        <v>1.9512712782577955E-2</v>
      </c>
    </row>
    <row r="38" spans="3:16" x14ac:dyDescent="0.25">
      <c r="C38" s="2">
        <v>1.51</v>
      </c>
      <c r="D38" s="2">
        <v>1.617</v>
      </c>
      <c r="E38" s="2">
        <v>5.2359999999999998</v>
      </c>
      <c r="F38" s="12">
        <v>0.21210000000000001</v>
      </c>
      <c r="G38" s="2">
        <f t="shared" si="4"/>
        <v>1.0006618614387904E-2</v>
      </c>
      <c r="L38" s="2">
        <v>1.53</v>
      </c>
      <c r="M38" s="2">
        <v>1.619</v>
      </c>
      <c r="N38" s="2">
        <v>4.3981000000000003</v>
      </c>
      <c r="O38" s="12">
        <v>0.23039999999999999</v>
      </c>
      <c r="P38" s="2">
        <f t="shared" si="5"/>
        <v>1.6718229947097003E-2</v>
      </c>
    </row>
    <row r="39" spans="3:16" x14ac:dyDescent="0.25">
      <c r="C39" s="2">
        <v>1.75</v>
      </c>
      <c r="D39" s="2">
        <v>1.617</v>
      </c>
      <c r="E39" s="2">
        <v>5.9690399999999997</v>
      </c>
      <c r="F39" s="12">
        <v>0.21210000000000001</v>
      </c>
      <c r="G39" s="2">
        <f t="shared" si="4"/>
        <v>1.0635099671882675E-2</v>
      </c>
      <c r="L39" s="2">
        <v>1.79</v>
      </c>
      <c r="M39" s="2">
        <v>1.619</v>
      </c>
      <c r="N39" s="2">
        <v>5.55</v>
      </c>
      <c r="O39" s="12">
        <v>0.23039999999999999</v>
      </c>
      <c r="P39" s="2">
        <f t="shared" si="5"/>
        <v>1.3109962439276838E-2</v>
      </c>
    </row>
    <row r="40" spans="3:16" x14ac:dyDescent="0.25">
      <c r="C40" s="2">
        <v>2</v>
      </c>
      <c r="D40" s="2">
        <v>1.617</v>
      </c>
      <c r="E40" s="2">
        <v>7.3304</v>
      </c>
      <c r="F40" s="12">
        <v>0.21210000000000001</v>
      </c>
      <c r="G40" s="2">
        <f t="shared" si="4"/>
        <v>7.9667235536481397E-3</v>
      </c>
      <c r="L40" s="2">
        <v>2.06</v>
      </c>
      <c r="M40" s="2">
        <v>1.619</v>
      </c>
      <c r="N40" s="2">
        <v>6.702</v>
      </c>
      <c r="O40" s="12">
        <v>0.23039999999999999</v>
      </c>
      <c r="P40" s="2">
        <f t="shared" si="5"/>
        <v>1.0953738854239305E-2</v>
      </c>
    </row>
    <row r="41" spans="3:16" x14ac:dyDescent="0.25">
      <c r="F41" s="2" t="s">
        <v>15</v>
      </c>
      <c r="G41" s="2">
        <f>SUM(G34:G40)/7</f>
        <v>2.2101365190575879E-2</v>
      </c>
      <c r="O41" s="2" t="s">
        <v>15</v>
      </c>
      <c r="P41" s="2">
        <f>SUM(P34:P40)/7</f>
        <v>3.2095116712691947E-2</v>
      </c>
    </row>
  </sheetData>
  <mergeCells count="4">
    <mergeCell ref="C2:H2"/>
    <mergeCell ref="J2:O2"/>
    <mergeCell ref="C32:G32"/>
    <mergeCell ref="L32:P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Resistencia</vt:lpstr>
      <vt:lpstr>Inductancia</vt:lpstr>
      <vt:lpstr>Constante Kv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Anna Cafaro</cp:lastModifiedBy>
  <dcterms:created xsi:type="dcterms:W3CDTF">2018-05-09T18:20:35Z</dcterms:created>
  <dcterms:modified xsi:type="dcterms:W3CDTF">2018-05-16T20:50:57Z</dcterms:modified>
</cp:coreProperties>
</file>