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ml\Documents\Projekte\FarmInspector\software\embedded\firmware\mkrfox1200\EnergyBenchmark\"/>
    </mc:Choice>
  </mc:AlternateContent>
  <xr:revisionPtr revIDLastSave="0" documentId="13_ncr:1_{D7187071-738B-4674-838E-E6746E694531}" xr6:coauthVersionLast="47" xr6:coauthVersionMax="47" xr10:uidLastSave="{00000000-0000-0000-0000-000000000000}"/>
  <bookViews>
    <workbookView xWindow="-110" yWindow="-110" windowWidth="19420" windowHeight="10420" xr2:uid="{FB673E1F-C93F-4573-8F5A-6363861143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E35" i="1"/>
  <c r="F35" i="1" s="1"/>
  <c r="E34" i="1"/>
  <c r="F34" i="1" s="1"/>
  <c r="E30" i="1"/>
  <c r="F31" i="1"/>
  <c r="E32" i="1"/>
  <c r="E33" i="1" s="1"/>
  <c r="F33" i="1" s="1"/>
  <c r="U15" i="1"/>
  <c r="F30" i="1" l="1"/>
  <c r="F32" i="1"/>
  <c r="F38" i="1" l="1"/>
  <c r="F39" i="1" s="1"/>
  <c r="F40" i="1" s="1"/>
</calcChain>
</file>

<file path=xl/sharedStrings.xml><?xml version="1.0" encoding="utf-8"?>
<sst xmlns="http://schemas.openxmlformats.org/spreadsheetml/2006/main" count="87" uniqueCount="57">
  <si>
    <t>Iavg (uA)</t>
  </si>
  <si>
    <t>t (s)</t>
  </si>
  <si>
    <t>Energy (uJ)</t>
  </si>
  <si>
    <t>Messen + Lesen</t>
  </si>
  <si>
    <t>Schlafmodus</t>
  </si>
  <si>
    <t>0.25</t>
  </si>
  <si>
    <t>1_2</t>
  </si>
  <si>
    <t>Payloads</t>
  </si>
  <si>
    <t>ohne Peripherie, Serial DBG = 1</t>
  </si>
  <si>
    <t>Watermarks</t>
  </si>
  <si>
    <t>DS18B20</t>
  </si>
  <si>
    <t>Rain Event</t>
  </si>
  <si>
    <t>SHT30</t>
  </si>
  <si>
    <t>BME 76</t>
  </si>
  <si>
    <t>BME 77</t>
  </si>
  <si>
    <t>GNSS</t>
  </si>
  <si>
    <t>SD Shield</t>
  </si>
  <si>
    <t>SD Shield + Card</t>
  </si>
  <si>
    <t>DEBUG_SERIAL = 1</t>
  </si>
  <si>
    <t>DEBUG_SERIAL = 0</t>
  </si>
  <si>
    <t>Regenevent / Windgeschw.</t>
  </si>
  <si>
    <t>Windgeschwindigkeit</t>
  </si>
  <si>
    <t>Systemenergieverbrauch</t>
  </si>
  <si>
    <t>Parameter:</t>
  </si>
  <si>
    <t>Paketintervall</t>
  </si>
  <si>
    <t>ohne Antenne!</t>
  </si>
  <si>
    <t>Wind-Intervall</t>
  </si>
  <si>
    <t>Anzahl Payload-Pakete</t>
  </si>
  <si>
    <t>s</t>
  </si>
  <si>
    <t>Regen-Intervall</t>
  </si>
  <si>
    <t>Dauer eines Jahres geteilt durch (Mittlerer Niederschlag 400ml/m2 in Deutschland / Auflösung Löffel)</t>
  </si>
  <si>
    <t>GPS Intervall</t>
  </si>
  <si>
    <t>GPS Dauer</t>
  </si>
  <si>
    <t>Alle 7 Tage Positionspaket</t>
  </si>
  <si>
    <t>2 Standard, 3 mit BME</t>
  </si>
  <si>
    <t>Wirkungsgrad LDO</t>
  </si>
  <si>
    <t>LDO abgesteckt</t>
  </si>
  <si>
    <t>gemessen</t>
  </si>
  <si>
    <t>abgeleitet</t>
  </si>
  <si>
    <t>Ruhe</t>
  </si>
  <si>
    <t>Messen</t>
  </si>
  <si>
    <t>Senden</t>
  </si>
  <si>
    <t>mW</t>
  </si>
  <si>
    <t>mWs</t>
  </si>
  <si>
    <t>Position</t>
  </si>
  <si>
    <t>Bezogen auf ein Paket</t>
  </si>
  <si>
    <t>Wind</t>
  </si>
  <si>
    <t>Regen</t>
  </si>
  <si>
    <t>pro Paket</t>
  </si>
  <si>
    <t>Pavg</t>
  </si>
  <si>
    <t>E / Paketdauer wobei Paketdauer = Paketintervall + tmess + tsend + tgnss</t>
  </si>
  <si>
    <t>Kapazität Akku</t>
  </si>
  <si>
    <t>Lebensdauer</t>
  </si>
  <si>
    <t>Tage</t>
  </si>
  <si>
    <t>LDO schätze 50uA GND current</t>
  </si>
  <si>
    <t>Praxismessung am 13.11.2021, PCB Rev 2.2.2; alles außer SD, zweiter SHT und Anemometer</t>
  </si>
  <si>
    <t>250uA @4.1V LiIon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</si>
</sst>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1" xfId="0" applyBorder="1"/>
    <xf numFmtId="164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2" borderId="0" xfId="1" applyBorder="1"/>
    <xf numFmtId="0" fontId="1" fillId="2" borderId="0" xfId="1" applyAlignment="1">
      <alignment horizontal="right"/>
    </xf>
    <xf numFmtId="0" fontId="2" fillId="3" borderId="0" xfId="2" applyBorder="1"/>
    <xf numFmtId="0" fontId="2" fillId="3" borderId="0" xfId="2" applyAlignment="1">
      <alignment horizontal="right"/>
    </xf>
    <xf numFmtId="164" fontId="2" fillId="3" borderId="0" xfId="2" applyNumberFormat="1" applyBorder="1"/>
    <xf numFmtId="0" fontId="2" fillId="3" borderId="1" xfId="2" applyBorder="1"/>
    <xf numFmtId="165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CD1D-FE88-43F1-8F23-7AAFEF247495}">
  <dimension ref="A1:W4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4.5" x14ac:dyDescent="0.35"/>
  <cols>
    <col min="1" max="1" width="19.6328125" customWidth="1"/>
    <col min="3" max="3" width="11.7265625" bestFit="1" customWidth="1"/>
    <col min="4" max="4" width="11.7265625" customWidth="1"/>
    <col min="8" max="8" width="11.7265625" bestFit="1" customWidth="1"/>
    <col min="9" max="9" width="11.7265625" customWidth="1"/>
  </cols>
  <sheetData>
    <row r="1" spans="1:23" x14ac:dyDescent="0.35">
      <c r="C1" s="18" t="s">
        <v>18</v>
      </c>
      <c r="D1" s="19"/>
      <c r="E1" s="19"/>
      <c r="F1" s="19"/>
      <c r="G1" s="20"/>
      <c r="H1" s="18" t="s">
        <v>19</v>
      </c>
      <c r="I1" s="19"/>
      <c r="J1" s="19"/>
      <c r="K1" s="19"/>
      <c r="L1" s="20"/>
      <c r="M1" s="18" t="s">
        <v>18</v>
      </c>
      <c r="N1" s="19"/>
      <c r="O1" s="20"/>
      <c r="P1" s="18" t="s">
        <v>19</v>
      </c>
      <c r="Q1" s="19"/>
      <c r="R1" s="20"/>
      <c r="U1" s="4"/>
    </row>
    <row r="2" spans="1:23" x14ac:dyDescent="0.35">
      <c r="C2" s="6" t="s">
        <v>4</v>
      </c>
      <c r="D2" s="3" t="s">
        <v>36</v>
      </c>
      <c r="E2" s="19" t="s">
        <v>3</v>
      </c>
      <c r="F2" s="19"/>
      <c r="G2" s="20"/>
      <c r="H2" s="6" t="s">
        <v>4</v>
      </c>
      <c r="I2" s="3" t="s">
        <v>36</v>
      </c>
      <c r="J2" s="19" t="s">
        <v>3</v>
      </c>
      <c r="K2" s="19"/>
      <c r="L2" s="20"/>
      <c r="M2" s="18" t="s">
        <v>20</v>
      </c>
      <c r="N2" s="19"/>
      <c r="O2" s="20"/>
      <c r="P2" s="18" t="s">
        <v>20</v>
      </c>
      <c r="Q2" s="19"/>
      <c r="R2" s="20"/>
      <c r="S2" t="s">
        <v>7</v>
      </c>
      <c r="U2" s="4"/>
    </row>
    <row r="3" spans="1:23" x14ac:dyDescent="0.35">
      <c r="A3" s="7"/>
      <c r="B3" s="7"/>
      <c r="C3" s="8" t="s">
        <v>0</v>
      </c>
      <c r="D3" s="7" t="s">
        <v>0</v>
      </c>
      <c r="E3" s="7" t="s">
        <v>1</v>
      </c>
      <c r="F3" s="7" t="s">
        <v>0</v>
      </c>
      <c r="G3" s="9" t="s">
        <v>2</v>
      </c>
      <c r="H3" s="8" t="s">
        <v>0</v>
      </c>
      <c r="I3" s="7" t="s">
        <v>0</v>
      </c>
      <c r="J3" s="7" t="s">
        <v>1</v>
      </c>
      <c r="K3" s="7" t="s">
        <v>0</v>
      </c>
      <c r="L3" s="9" t="s">
        <v>2</v>
      </c>
      <c r="M3" s="8" t="s">
        <v>1</v>
      </c>
      <c r="N3" s="7" t="s">
        <v>0</v>
      </c>
      <c r="O3" s="9" t="s">
        <v>2</v>
      </c>
      <c r="P3" s="8" t="s">
        <v>1</v>
      </c>
      <c r="Q3" s="7" t="s">
        <v>0</v>
      </c>
      <c r="R3" s="9" t="s">
        <v>2</v>
      </c>
      <c r="S3" s="8" t="s">
        <v>1</v>
      </c>
      <c r="T3" s="7" t="s">
        <v>0</v>
      </c>
      <c r="U3" s="9" t="s">
        <v>2</v>
      </c>
      <c r="V3" s="7"/>
      <c r="W3" s="7"/>
    </row>
    <row r="4" spans="1:23" x14ac:dyDescent="0.35">
      <c r="A4" t="s">
        <v>8</v>
      </c>
      <c r="B4" s="1" t="s">
        <v>6</v>
      </c>
      <c r="C4" s="6">
        <v>199</v>
      </c>
      <c r="D4" s="11">
        <v>199</v>
      </c>
      <c r="E4" s="5">
        <v>0.69199999999999995</v>
      </c>
      <c r="F4" s="3">
        <v>11982</v>
      </c>
      <c r="G4" s="4">
        <v>27678</v>
      </c>
      <c r="H4" s="6">
        <v>167</v>
      </c>
      <c r="I4" s="11">
        <v>167</v>
      </c>
      <c r="J4" s="10">
        <v>0.57599999999999996</v>
      </c>
      <c r="K4" s="10">
        <v>12284</v>
      </c>
      <c r="L4" s="4">
        <v>23106</v>
      </c>
      <c r="M4" s="6"/>
      <c r="N4" s="3"/>
      <c r="O4" s="4"/>
      <c r="P4" s="3"/>
      <c r="Q4" s="3"/>
      <c r="R4" s="4"/>
      <c r="U4" s="4"/>
    </row>
    <row r="5" spans="1:23" x14ac:dyDescent="0.35">
      <c r="A5" t="s">
        <v>9</v>
      </c>
      <c r="B5">
        <v>2</v>
      </c>
      <c r="C5" s="6">
        <v>276</v>
      </c>
      <c r="D5" s="13">
        <v>166</v>
      </c>
      <c r="E5" s="5">
        <v>1.0569999999999999</v>
      </c>
      <c r="F5" s="3">
        <v>12174</v>
      </c>
      <c r="G5" s="4">
        <v>42182</v>
      </c>
      <c r="H5" s="6">
        <v>251</v>
      </c>
      <c r="I5" s="11">
        <v>134</v>
      </c>
      <c r="J5" s="10">
        <v>0.74199999999999999</v>
      </c>
      <c r="K5" s="10">
        <v>12633</v>
      </c>
      <c r="L5" s="4">
        <v>31268</v>
      </c>
      <c r="M5" s="6"/>
      <c r="N5" s="3"/>
      <c r="O5" s="4"/>
      <c r="P5" s="3"/>
      <c r="Q5" s="3"/>
      <c r="R5" s="4"/>
      <c r="U5" s="4"/>
    </row>
    <row r="6" spans="1:23" x14ac:dyDescent="0.35">
      <c r="A6" t="s">
        <v>10</v>
      </c>
      <c r="B6">
        <v>3</v>
      </c>
      <c r="C6" s="6">
        <v>280</v>
      </c>
      <c r="D6" s="13">
        <v>170</v>
      </c>
      <c r="E6" s="5">
        <v>1.7250000000000001</v>
      </c>
      <c r="F6" s="3">
        <v>12029</v>
      </c>
      <c r="G6" s="4">
        <v>68671</v>
      </c>
      <c r="H6" s="6">
        <v>251</v>
      </c>
      <c r="I6" s="13">
        <v>134</v>
      </c>
      <c r="J6" s="10">
        <v>1.38</v>
      </c>
      <c r="K6" s="10">
        <v>12866</v>
      </c>
      <c r="L6" s="4">
        <v>58593</v>
      </c>
      <c r="M6" s="6"/>
      <c r="N6" s="3"/>
      <c r="O6" s="4"/>
      <c r="P6" s="3"/>
      <c r="Q6" s="3"/>
      <c r="R6" s="4"/>
      <c r="U6" s="4"/>
    </row>
    <row r="7" spans="1:23" x14ac:dyDescent="0.35">
      <c r="A7" t="s">
        <v>11</v>
      </c>
      <c r="B7">
        <v>4</v>
      </c>
      <c r="C7" s="6"/>
      <c r="D7" s="3"/>
      <c r="E7" s="5"/>
      <c r="F7" s="3"/>
      <c r="G7" s="4"/>
      <c r="H7" s="6"/>
      <c r="I7" s="3"/>
      <c r="J7" s="3"/>
      <c r="K7" s="3"/>
      <c r="L7" s="4"/>
      <c r="M7" s="6" t="s">
        <v>5</v>
      </c>
      <c r="N7" s="3">
        <v>9449</v>
      </c>
      <c r="O7" s="4">
        <v>7796</v>
      </c>
      <c r="P7" s="3">
        <v>0.16</v>
      </c>
      <c r="Q7" s="10">
        <v>9835</v>
      </c>
      <c r="R7" s="4">
        <v>5193</v>
      </c>
      <c r="U7" s="4"/>
    </row>
    <row r="8" spans="1:23" x14ac:dyDescent="0.35">
      <c r="A8" t="s">
        <v>12</v>
      </c>
      <c r="B8">
        <v>5</v>
      </c>
      <c r="C8" s="6">
        <v>278</v>
      </c>
      <c r="D8" s="13">
        <v>168</v>
      </c>
      <c r="E8" s="5">
        <v>1.07</v>
      </c>
      <c r="F8" s="3">
        <v>12026</v>
      </c>
      <c r="G8" s="4">
        <v>42462</v>
      </c>
      <c r="H8" s="6"/>
      <c r="I8" s="3"/>
      <c r="J8" s="3"/>
      <c r="K8" s="3"/>
      <c r="L8" s="4"/>
      <c r="M8" s="6"/>
      <c r="N8" s="3"/>
      <c r="O8" s="4"/>
      <c r="P8" s="3"/>
      <c r="Q8" s="3"/>
      <c r="R8" s="4"/>
      <c r="U8" s="4"/>
    </row>
    <row r="9" spans="1:23" x14ac:dyDescent="0.35">
      <c r="A9" t="s">
        <v>13</v>
      </c>
      <c r="B9">
        <v>6</v>
      </c>
      <c r="C9" s="6">
        <v>285</v>
      </c>
      <c r="D9" s="13">
        <v>175</v>
      </c>
      <c r="E9" s="15">
        <v>1.2529999999999999</v>
      </c>
      <c r="F9" s="3">
        <v>11993</v>
      </c>
      <c r="G9" s="16">
        <v>48874</v>
      </c>
      <c r="H9" s="6">
        <v>263</v>
      </c>
      <c r="I9" s="13">
        <v>146</v>
      </c>
      <c r="J9" s="10">
        <v>0.72399999999999998</v>
      </c>
      <c r="K9" s="10">
        <v>12760</v>
      </c>
      <c r="L9" s="4">
        <v>30739</v>
      </c>
      <c r="M9" s="6"/>
      <c r="N9" s="3"/>
      <c r="O9" s="4"/>
      <c r="P9" s="3"/>
      <c r="Q9" s="3"/>
      <c r="R9" s="4"/>
      <c r="U9" s="4"/>
    </row>
    <row r="10" spans="1:23" x14ac:dyDescent="0.35">
      <c r="A10" t="s">
        <v>14</v>
      </c>
      <c r="B10">
        <v>7</v>
      </c>
      <c r="C10" s="6">
        <v>287</v>
      </c>
      <c r="D10" s="13">
        <v>177</v>
      </c>
      <c r="E10" s="5">
        <v>1.2529999999999999</v>
      </c>
      <c r="F10" s="3">
        <v>11754</v>
      </c>
      <c r="G10" s="4">
        <v>48874</v>
      </c>
      <c r="H10" s="6"/>
      <c r="I10" s="3"/>
      <c r="J10" s="3"/>
      <c r="K10" s="3"/>
      <c r="L10" s="4"/>
      <c r="M10" s="6"/>
      <c r="N10" s="3"/>
      <c r="O10" s="4"/>
      <c r="P10" s="3"/>
      <c r="Q10" s="3"/>
      <c r="R10" s="4"/>
      <c r="U10" s="4"/>
    </row>
    <row r="11" spans="1:23" x14ac:dyDescent="0.35">
      <c r="A11" t="s">
        <v>15</v>
      </c>
      <c r="B11">
        <v>8</v>
      </c>
      <c r="C11" s="6"/>
      <c r="D11" s="3"/>
      <c r="E11" s="5"/>
      <c r="F11" s="3"/>
      <c r="G11" s="4"/>
      <c r="H11" s="6"/>
      <c r="I11" s="3"/>
      <c r="J11" s="3"/>
      <c r="K11" s="3"/>
      <c r="L11" s="4"/>
      <c r="M11" s="6"/>
      <c r="N11" s="3"/>
      <c r="O11" s="4"/>
      <c r="P11" s="3"/>
      <c r="Q11" s="3"/>
      <c r="R11" s="4"/>
      <c r="U11" s="4"/>
    </row>
    <row r="12" spans="1:23" x14ac:dyDescent="0.35">
      <c r="A12" t="s">
        <v>16</v>
      </c>
      <c r="B12">
        <v>9</v>
      </c>
      <c r="C12" s="6"/>
      <c r="D12" s="3"/>
      <c r="E12" s="5"/>
      <c r="F12" s="3"/>
      <c r="G12" s="4"/>
      <c r="H12" s="6"/>
      <c r="I12" s="3"/>
      <c r="J12" s="3"/>
      <c r="K12" s="3"/>
      <c r="L12" s="4"/>
      <c r="M12" s="6"/>
      <c r="N12" s="3"/>
      <c r="O12" s="4"/>
      <c r="P12" s="3"/>
      <c r="Q12" s="3"/>
      <c r="R12" s="4"/>
      <c r="U12" s="4"/>
    </row>
    <row r="13" spans="1:23" x14ac:dyDescent="0.35">
      <c r="A13" t="s">
        <v>17</v>
      </c>
      <c r="B13">
        <v>10</v>
      </c>
      <c r="C13" s="6"/>
      <c r="D13" s="3"/>
      <c r="E13" s="5"/>
      <c r="F13" s="3"/>
      <c r="G13" s="4"/>
      <c r="H13" s="6"/>
      <c r="I13" s="3"/>
      <c r="J13" s="3"/>
      <c r="K13" s="3"/>
      <c r="L13" s="4"/>
      <c r="M13" s="6"/>
      <c r="N13" s="3"/>
      <c r="O13" s="4"/>
      <c r="P13" s="3"/>
      <c r="Q13" s="3"/>
      <c r="R13" s="4"/>
      <c r="U13" s="4"/>
    </row>
    <row r="14" spans="1:23" x14ac:dyDescent="0.35">
      <c r="A14" t="s">
        <v>21</v>
      </c>
      <c r="B14">
        <v>11</v>
      </c>
      <c r="C14" s="6"/>
      <c r="D14" s="3"/>
      <c r="E14" s="5"/>
      <c r="F14" s="3"/>
      <c r="G14" s="4"/>
      <c r="H14" s="6"/>
      <c r="I14" s="3"/>
      <c r="J14" s="3"/>
      <c r="K14" s="3"/>
      <c r="L14" s="4"/>
      <c r="M14" s="6">
        <v>3.2650000000000001</v>
      </c>
      <c r="N14" s="3">
        <v>13196</v>
      </c>
      <c r="O14" s="4">
        <v>142180</v>
      </c>
      <c r="P14" s="3">
        <v>3.165</v>
      </c>
      <c r="Q14" s="3">
        <v>13196</v>
      </c>
      <c r="R14" s="4">
        <v>138040</v>
      </c>
      <c r="U14" s="4"/>
    </row>
    <row r="15" spans="1:23" x14ac:dyDescent="0.35">
      <c r="C15" s="6"/>
      <c r="D15" s="3"/>
      <c r="E15" s="5"/>
      <c r="F15" s="3"/>
      <c r="G15" s="4"/>
      <c r="H15" s="6"/>
      <c r="I15" s="3"/>
      <c r="J15" s="3"/>
      <c r="K15" s="3"/>
      <c r="L15" s="4"/>
      <c r="M15" s="6"/>
      <c r="N15" s="3"/>
      <c r="O15" s="4"/>
      <c r="P15" s="3"/>
      <c r="Q15" s="3"/>
      <c r="R15" s="4"/>
      <c r="S15">
        <v>7.95</v>
      </c>
      <c r="T15">
        <v>39320</v>
      </c>
      <c r="U15" s="4">
        <f>2064413/2</f>
        <v>1032206.5</v>
      </c>
      <c r="V15" t="s">
        <v>25</v>
      </c>
    </row>
    <row r="16" spans="1:23" x14ac:dyDescent="0.35">
      <c r="E16" s="2"/>
      <c r="I16" s="12" t="s">
        <v>37</v>
      </c>
    </row>
    <row r="17" spans="1:9" x14ac:dyDescent="0.35">
      <c r="E17" s="2"/>
      <c r="I17" s="14" t="s">
        <v>38</v>
      </c>
    </row>
    <row r="18" spans="1:9" x14ac:dyDescent="0.35">
      <c r="E18" s="2"/>
    </row>
    <row r="19" spans="1:9" x14ac:dyDescent="0.35">
      <c r="A19" t="s">
        <v>22</v>
      </c>
    </row>
    <row r="20" spans="1:9" x14ac:dyDescent="0.35">
      <c r="A20" t="s">
        <v>23</v>
      </c>
    </row>
    <row r="21" spans="1:9" x14ac:dyDescent="0.35">
      <c r="A21" t="s">
        <v>24</v>
      </c>
      <c r="B21">
        <v>3600</v>
      </c>
      <c r="C21" t="s">
        <v>28</v>
      </c>
    </row>
    <row r="22" spans="1:9" x14ac:dyDescent="0.35">
      <c r="A22" t="s">
        <v>26</v>
      </c>
      <c r="B22">
        <v>900</v>
      </c>
      <c r="C22" t="s">
        <v>28</v>
      </c>
    </row>
    <row r="23" spans="1:9" x14ac:dyDescent="0.35">
      <c r="A23" t="s">
        <v>27</v>
      </c>
      <c r="B23">
        <v>2</v>
      </c>
      <c r="E23" t="s">
        <v>34</v>
      </c>
    </row>
    <row r="24" spans="1:9" x14ac:dyDescent="0.35">
      <c r="A24" t="s">
        <v>29</v>
      </c>
      <c r="B24">
        <v>15800</v>
      </c>
      <c r="C24" t="s">
        <v>28</v>
      </c>
      <c r="E24" t="s">
        <v>30</v>
      </c>
    </row>
    <row r="25" spans="1:9" x14ac:dyDescent="0.35">
      <c r="A25" t="s">
        <v>31</v>
      </c>
      <c r="B25">
        <v>604800</v>
      </c>
      <c r="C25" t="s">
        <v>28</v>
      </c>
      <c r="E25" t="s">
        <v>33</v>
      </c>
    </row>
    <row r="26" spans="1:9" x14ac:dyDescent="0.35">
      <c r="A26" t="s">
        <v>32</v>
      </c>
      <c r="B26">
        <v>60</v>
      </c>
      <c r="C26" t="s">
        <v>28</v>
      </c>
    </row>
    <row r="27" spans="1:9" x14ac:dyDescent="0.35">
      <c r="A27" t="s">
        <v>51</v>
      </c>
      <c r="B27">
        <f>2200*3600*3.8</f>
        <v>30096000</v>
      </c>
      <c r="C27" t="s">
        <v>43</v>
      </c>
    </row>
    <row r="28" spans="1:9" x14ac:dyDescent="0.35">
      <c r="A28" t="s">
        <v>35</v>
      </c>
    </row>
    <row r="29" spans="1:9" x14ac:dyDescent="0.35">
      <c r="A29" t="s">
        <v>45</v>
      </c>
      <c r="D29" t="s">
        <v>0</v>
      </c>
      <c r="E29" t="s">
        <v>1</v>
      </c>
      <c r="F29" t="s">
        <v>43</v>
      </c>
    </row>
    <row r="30" spans="1:9" x14ac:dyDescent="0.35">
      <c r="A30" t="s">
        <v>39</v>
      </c>
      <c r="D30">
        <v>250</v>
      </c>
      <c r="E30">
        <f>B21</f>
        <v>3600</v>
      </c>
      <c r="F30" s="17">
        <f t="shared" ref="F30:F31" si="0">D30*E30/1000*3.3</f>
        <v>2970</v>
      </c>
      <c r="H30" t="s">
        <v>54</v>
      </c>
    </row>
    <row r="31" spans="1:9" x14ac:dyDescent="0.35">
      <c r="A31" t="s">
        <v>40</v>
      </c>
      <c r="D31">
        <v>12000</v>
      </c>
      <c r="E31">
        <v>2</v>
      </c>
      <c r="F31" s="17">
        <f t="shared" si="0"/>
        <v>79.199999999999989</v>
      </c>
    </row>
    <row r="32" spans="1:9" x14ac:dyDescent="0.35">
      <c r="A32" t="s">
        <v>41</v>
      </c>
      <c r="D32">
        <v>39320</v>
      </c>
      <c r="E32">
        <f>B23*S15</f>
        <v>15.9</v>
      </c>
      <c r="F32" s="17">
        <f>D32*E32/1000*3.3</f>
        <v>2063.1203999999998</v>
      </c>
    </row>
    <row r="33" spans="1:8" x14ac:dyDescent="0.35">
      <c r="A33" t="s">
        <v>44</v>
      </c>
      <c r="D33">
        <v>55000</v>
      </c>
      <c r="E33">
        <f>B26*SUM(E30:E32)/B25</f>
        <v>0.35891865079365082</v>
      </c>
      <c r="F33" s="17">
        <f>D33*E33/1000*3.3</f>
        <v>65.143735119047619</v>
      </c>
    </row>
    <row r="34" spans="1:8" x14ac:dyDescent="0.35">
      <c r="A34" t="s">
        <v>46</v>
      </c>
      <c r="D34">
        <v>13196</v>
      </c>
      <c r="E34">
        <f>3.165*B21/B22</f>
        <v>12.66</v>
      </c>
      <c r="F34" s="17">
        <f t="shared" ref="F34:F35" si="1">D34*E34/1000*3.3</f>
        <v>551.30248800000004</v>
      </c>
    </row>
    <row r="35" spans="1:8" x14ac:dyDescent="0.35">
      <c r="A35" t="s">
        <v>47</v>
      </c>
      <c r="D35">
        <v>9600</v>
      </c>
      <c r="E35">
        <f>0.16*B21/B24</f>
        <v>3.6455696202531647E-2</v>
      </c>
      <c r="F35" s="17">
        <f t="shared" si="1"/>
        <v>1.1549164556962024</v>
      </c>
    </row>
    <row r="38" spans="1:8" x14ac:dyDescent="0.35">
      <c r="E38" t="s">
        <v>48</v>
      </c>
      <c r="F38">
        <f>SUM(F30:F37)</f>
        <v>5729.9215395747442</v>
      </c>
      <c r="G38" t="s">
        <v>43</v>
      </c>
    </row>
    <row r="39" spans="1:8" x14ac:dyDescent="0.35">
      <c r="E39" t="s">
        <v>49</v>
      </c>
      <c r="F39">
        <f>F38/SUM(E30:E33)</f>
        <v>1.5836129111819792</v>
      </c>
      <c r="G39" t="s">
        <v>42</v>
      </c>
      <c r="H39" t="s">
        <v>50</v>
      </c>
    </row>
    <row r="40" spans="1:8" x14ac:dyDescent="0.35">
      <c r="E40" t="s">
        <v>52</v>
      </c>
      <c r="F40">
        <f>B27/F39/3600/24</f>
        <v>219.96116025180913</v>
      </c>
      <c r="G40" t="s">
        <v>53</v>
      </c>
    </row>
    <row r="43" spans="1:8" x14ac:dyDescent="0.35">
      <c r="A43" t="s">
        <v>55</v>
      </c>
      <c r="B43" t="s">
        <v>56</v>
      </c>
    </row>
  </sheetData>
  <mergeCells count="8">
    <mergeCell ref="P2:R2"/>
    <mergeCell ref="M1:O1"/>
    <mergeCell ref="P1:R1"/>
    <mergeCell ref="C1:G1"/>
    <mergeCell ref="H1:L1"/>
    <mergeCell ref="E2:G2"/>
    <mergeCell ref="J2:L2"/>
    <mergeCell ref="M2:O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kamml</dc:creator>
  <cp:lastModifiedBy>kamml</cp:lastModifiedBy>
  <dcterms:created xsi:type="dcterms:W3CDTF">2021-10-22T11:56:17Z</dcterms:created>
  <dcterms:modified xsi:type="dcterms:W3CDTF">2021-11-13T21:51:01Z</dcterms:modified>
</cp:coreProperties>
</file>