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7E56546-3668-4EEF-87DC-21551B7122B5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dataset characteristics" sheetId="1" r:id="rId1"/>
    <sheet name="Vocabulary" sheetId="2" r:id="rId2"/>
    <sheet name="Distance analysis" sheetId="4" r:id="rId3"/>
    <sheet name="7R13nctv2" sheetId="7" r:id="rId4"/>
  </sheets>
  <externalReferences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5" i="4" l="1"/>
  <c r="Z61" i="4"/>
  <c r="Z57" i="4"/>
  <c r="Z53" i="4"/>
  <c r="Z49" i="4"/>
  <c r="Z45" i="4"/>
  <c r="Z41" i="4"/>
  <c r="Z37" i="4"/>
  <c r="Q35" i="4"/>
  <c r="N35" i="4"/>
  <c r="M35" i="4"/>
  <c r="L35" i="4"/>
  <c r="J35" i="4" s="1"/>
  <c r="N34" i="4"/>
  <c r="M34" i="4"/>
  <c r="Q33" i="4"/>
  <c r="N33" i="4"/>
  <c r="L33" i="4" s="1"/>
  <c r="M33" i="4"/>
  <c r="J33" i="4"/>
  <c r="N32" i="4"/>
  <c r="M32" i="4"/>
  <c r="Q31" i="4"/>
  <c r="N31" i="4"/>
  <c r="M31" i="4"/>
  <c r="L31" i="4"/>
  <c r="J31" i="4" s="1"/>
  <c r="N30" i="4"/>
  <c r="M30" i="4"/>
  <c r="Q29" i="4"/>
  <c r="N29" i="4"/>
  <c r="L29" i="4" s="1"/>
  <c r="M29" i="4"/>
  <c r="J29" i="4"/>
  <c r="N28" i="4"/>
  <c r="M28" i="4"/>
  <c r="Q27" i="4"/>
  <c r="N27" i="4"/>
  <c r="M27" i="4"/>
  <c r="L27" i="4"/>
  <c r="J27" i="4" s="1"/>
  <c r="N26" i="4"/>
  <c r="M26" i="4"/>
  <c r="Q25" i="4"/>
  <c r="N25" i="4"/>
  <c r="L25" i="4" s="1"/>
  <c r="M25" i="4"/>
  <c r="J25" i="4"/>
  <c r="N24" i="4"/>
  <c r="M24" i="4"/>
  <c r="Q23" i="4"/>
  <c r="N23" i="4"/>
  <c r="M23" i="4"/>
  <c r="L23" i="4"/>
  <c r="J23" i="4" s="1"/>
  <c r="Z22" i="4"/>
  <c r="N22" i="4"/>
  <c r="M22" i="4"/>
  <c r="Q21" i="4"/>
  <c r="N21" i="4"/>
  <c r="M21" i="4"/>
  <c r="L21" i="4"/>
  <c r="J21" i="4" s="1"/>
  <c r="N20" i="4"/>
  <c r="M20" i="4"/>
  <c r="K20" i="4"/>
  <c r="Q19" i="4"/>
  <c r="N19" i="4"/>
  <c r="M19" i="4"/>
  <c r="L19" i="4"/>
  <c r="J19" i="4"/>
  <c r="N18" i="4"/>
  <c r="M18" i="4"/>
  <c r="Q17" i="4"/>
  <c r="N17" i="4"/>
  <c r="M17" i="4"/>
  <c r="L17" i="4"/>
  <c r="J17" i="4" s="1"/>
  <c r="AF16" i="4"/>
  <c r="N16" i="4"/>
  <c r="M16" i="4"/>
  <c r="Q16" i="4" s="1"/>
  <c r="AG15" i="4"/>
  <c r="Q15" i="4"/>
  <c r="N15" i="4"/>
  <c r="L15" i="4" s="1"/>
  <c r="J15" i="4" s="1"/>
  <c r="M15" i="4"/>
  <c r="Z14" i="4"/>
  <c r="P14" i="4"/>
  <c r="N14" i="4"/>
  <c r="M14" i="4"/>
  <c r="K14" i="4"/>
  <c r="Q13" i="4"/>
  <c r="N13" i="4"/>
  <c r="M13" i="4"/>
  <c r="L13" i="4"/>
  <c r="J13" i="4" s="1"/>
  <c r="AF12" i="4"/>
  <c r="N12" i="4"/>
  <c r="M12" i="4"/>
  <c r="Q12" i="4" s="1"/>
  <c r="AG11" i="4"/>
  <c r="Q11" i="4"/>
  <c r="N11" i="4"/>
  <c r="L11" i="4" s="1"/>
  <c r="J11" i="4" s="1"/>
  <c r="M11" i="4"/>
  <c r="Z10" i="4"/>
  <c r="P10" i="4"/>
  <c r="N10" i="4"/>
  <c r="M10" i="4"/>
  <c r="K10" i="4"/>
  <c r="Q9" i="4"/>
  <c r="N9" i="4"/>
  <c r="M9" i="4"/>
  <c r="L9" i="4"/>
  <c r="J9" i="4" s="1"/>
  <c r="AF8" i="4"/>
  <c r="N8" i="4"/>
  <c r="M8" i="4"/>
  <c r="Q8" i="4" s="1"/>
  <c r="AG7" i="4"/>
  <c r="Q7" i="4"/>
  <c r="N7" i="4"/>
  <c r="L7" i="4" s="1"/>
  <c r="J7" i="4" s="1"/>
  <c r="M7" i="4"/>
  <c r="Z6" i="4"/>
  <c r="P6" i="4"/>
  <c r="N6" i="4"/>
  <c r="M6" i="4"/>
  <c r="K6" i="4"/>
  <c r="Q5" i="4"/>
  <c r="N5" i="4"/>
  <c r="M5" i="4"/>
  <c r="L5" i="4"/>
  <c r="J5" i="4" s="1"/>
  <c r="AF4" i="4"/>
  <c r="N4" i="4"/>
  <c r="M4" i="4"/>
  <c r="Q4" i="4" s="1"/>
  <c r="Y2" i="4"/>
  <c r="X2" i="4"/>
  <c r="Z67" i="4" s="1"/>
  <c r="I2" i="4"/>
  <c r="AG33" i="4" s="1"/>
  <c r="H2" i="4"/>
  <c r="G2" i="4"/>
  <c r="R17" i="4" l="1"/>
  <c r="S17" i="4" s="1"/>
  <c r="R9" i="4"/>
  <c r="S9" i="4"/>
  <c r="R7" i="4"/>
  <c r="S7" i="4" s="1"/>
  <c r="AA34" i="4"/>
  <c r="AA30" i="4"/>
  <c r="AA26" i="4"/>
  <c r="AA22" i="4"/>
  <c r="AA18" i="4"/>
  <c r="AA33" i="4"/>
  <c r="AA29" i="4"/>
  <c r="AA25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2" i="4"/>
  <c r="AA28" i="4"/>
  <c r="AA24" i="4"/>
  <c r="AA20" i="4"/>
  <c r="AA17" i="4"/>
  <c r="J24" i="4"/>
  <c r="AF33" i="4"/>
  <c r="AF29" i="4"/>
  <c r="AF25" i="4"/>
  <c r="AF21" i="4"/>
  <c r="AF17" i="4"/>
  <c r="AF68" i="4"/>
  <c r="AF67" i="4"/>
  <c r="AF66" i="4"/>
  <c r="AF65" i="4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2" i="4"/>
  <c r="AF28" i="4"/>
  <c r="AF24" i="4"/>
  <c r="AF35" i="4"/>
  <c r="AF31" i="4"/>
  <c r="AF27" i="4"/>
  <c r="AF23" i="4"/>
  <c r="AF19" i="4"/>
  <c r="J4" i="4"/>
  <c r="AG4" i="4"/>
  <c r="AF5" i="4"/>
  <c r="L6" i="4"/>
  <c r="J6" i="4" s="1"/>
  <c r="Q6" i="4"/>
  <c r="S6" i="4" s="1"/>
  <c r="AA6" i="4"/>
  <c r="K7" i="4"/>
  <c r="P7" i="4"/>
  <c r="Z7" i="4"/>
  <c r="AG8" i="4"/>
  <c r="AF9" i="4"/>
  <c r="L10" i="4"/>
  <c r="J10" i="4" s="1"/>
  <c r="Q10" i="4"/>
  <c r="AA10" i="4"/>
  <c r="K11" i="4"/>
  <c r="P11" i="4"/>
  <c r="R11" i="4" s="1"/>
  <c r="S11" i="4" s="1"/>
  <c r="Z11" i="4"/>
  <c r="AG12" i="4"/>
  <c r="AF13" i="4"/>
  <c r="L14" i="4"/>
  <c r="J14" i="4" s="1"/>
  <c r="Q14" i="4"/>
  <c r="AA14" i="4"/>
  <c r="K15" i="4"/>
  <c r="P15" i="4"/>
  <c r="R15" i="4" s="1"/>
  <c r="S15" i="4" s="1"/>
  <c r="Z15" i="4"/>
  <c r="AG16" i="4"/>
  <c r="AG17" i="4"/>
  <c r="Z18" i="4"/>
  <c r="Q20" i="4"/>
  <c r="S20" i="4" s="1"/>
  <c r="L20" i="4"/>
  <c r="J20" i="4" s="1"/>
  <c r="Z20" i="4"/>
  <c r="AA21" i="4"/>
  <c r="AF22" i="4"/>
  <c r="AG25" i="4"/>
  <c r="AF26" i="4"/>
  <c r="AG29" i="4"/>
  <c r="AF30" i="4"/>
  <c r="AF34" i="4"/>
  <c r="Z38" i="4"/>
  <c r="Z42" i="4"/>
  <c r="Z46" i="4"/>
  <c r="Z50" i="4"/>
  <c r="Z54" i="4"/>
  <c r="Z58" i="4"/>
  <c r="Z62" i="4"/>
  <c r="Z66" i="4"/>
  <c r="AA9" i="4"/>
  <c r="AA13" i="4"/>
  <c r="Q18" i="4"/>
  <c r="L18" i="4"/>
  <c r="AG68" i="4"/>
  <c r="AG67" i="4"/>
  <c r="AG66" i="4"/>
  <c r="AG65" i="4"/>
  <c r="AG64" i="4"/>
  <c r="AG63" i="4"/>
  <c r="AG62" i="4"/>
  <c r="AG61" i="4"/>
  <c r="AG60" i="4"/>
  <c r="AG59" i="4"/>
  <c r="AG58" i="4"/>
  <c r="AG57" i="4"/>
  <c r="AG56" i="4"/>
  <c r="AG55" i="4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P35" i="4"/>
  <c r="K35" i="4"/>
  <c r="AG32" i="4"/>
  <c r="P31" i="4"/>
  <c r="K31" i="4"/>
  <c r="AG28" i="4"/>
  <c r="P27" i="4"/>
  <c r="K27" i="4"/>
  <c r="AG24" i="4"/>
  <c r="P23" i="4"/>
  <c r="K23" i="4"/>
  <c r="AG20" i="4"/>
  <c r="P19" i="4"/>
  <c r="K19" i="4"/>
  <c r="AG35" i="4"/>
  <c r="P34" i="4"/>
  <c r="R34" i="4" s="1"/>
  <c r="K34" i="4"/>
  <c r="AG31" i="4"/>
  <c r="P30" i="4"/>
  <c r="R30" i="4" s="1"/>
  <c r="K30" i="4"/>
  <c r="AG27" i="4"/>
  <c r="P26" i="4"/>
  <c r="R26" i="4" s="1"/>
  <c r="K26" i="4"/>
  <c r="AG23" i="4"/>
  <c r="AG34" i="4"/>
  <c r="P33" i="4"/>
  <c r="R33" i="4" s="1"/>
  <c r="S33" i="4" s="1"/>
  <c r="K33" i="4"/>
  <c r="AG30" i="4"/>
  <c r="P29" i="4"/>
  <c r="R29" i="4" s="1"/>
  <c r="S29" i="4" s="1"/>
  <c r="K29" i="4"/>
  <c r="AG26" i="4"/>
  <c r="P25" i="4"/>
  <c r="R25" i="4" s="1"/>
  <c r="S25" i="4" s="1"/>
  <c r="K25" i="4"/>
  <c r="AG22" i="4"/>
  <c r="P21" i="4"/>
  <c r="R21" i="4" s="1"/>
  <c r="S21" i="4" s="1"/>
  <c r="K21" i="4"/>
  <c r="K4" i="4"/>
  <c r="P4" i="4"/>
  <c r="Z4" i="4"/>
  <c r="AG5" i="4"/>
  <c r="R6" i="4"/>
  <c r="AF6" i="4"/>
  <c r="AA7" i="4"/>
  <c r="K8" i="4"/>
  <c r="P8" i="4"/>
  <c r="R8" i="4" s="1"/>
  <c r="S8" i="4" s="1"/>
  <c r="Z8" i="4"/>
  <c r="AG9" i="4"/>
  <c r="R10" i="4"/>
  <c r="AF10" i="4"/>
  <c r="AA11" i="4"/>
  <c r="K12" i="4"/>
  <c r="P12" i="4"/>
  <c r="R12" i="4" s="1"/>
  <c r="S12" i="4" s="1"/>
  <c r="Z12" i="4"/>
  <c r="AG13" i="4"/>
  <c r="R14" i="4"/>
  <c r="AF14" i="4"/>
  <c r="AA15" i="4"/>
  <c r="K16" i="4"/>
  <c r="P16" i="4"/>
  <c r="R16" i="4" s="1"/>
  <c r="S16" i="4" s="1"/>
  <c r="Z16" i="4"/>
  <c r="J18" i="4"/>
  <c r="P18" i="4"/>
  <c r="AF18" i="4"/>
  <c r="R19" i="4"/>
  <c r="S19" i="4" s="1"/>
  <c r="AA19" i="4"/>
  <c r="AF20" i="4"/>
  <c r="AG21" i="4"/>
  <c r="P22" i="4"/>
  <c r="R22" i="4" s="1"/>
  <c r="AA23" i="4"/>
  <c r="P24" i="4"/>
  <c r="Q26" i="4"/>
  <c r="S26" i="4" s="1"/>
  <c r="L26" i="4"/>
  <c r="J26" i="4" s="1"/>
  <c r="AA27" i="4"/>
  <c r="P28" i="4"/>
  <c r="Q30" i="4"/>
  <c r="S30" i="4" s="1"/>
  <c r="L30" i="4"/>
  <c r="J30" i="4" s="1"/>
  <c r="AA31" i="4"/>
  <c r="P32" i="4"/>
  <c r="R32" i="4" s="1"/>
  <c r="Q34" i="4"/>
  <c r="L34" i="4"/>
  <c r="J34" i="4"/>
  <c r="AA35" i="4"/>
  <c r="Z39" i="4"/>
  <c r="Z43" i="4"/>
  <c r="Z47" i="4"/>
  <c r="Z51" i="4"/>
  <c r="Z55" i="4"/>
  <c r="Z59" i="4"/>
  <c r="Z63" i="4"/>
  <c r="R4" i="4"/>
  <c r="S4" i="4" s="1"/>
  <c r="AA5" i="4"/>
  <c r="Q22" i="4"/>
  <c r="L22" i="4"/>
  <c r="J22" i="4"/>
  <c r="Z35" i="4"/>
  <c r="Z31" i="4"/>
  <c r="Z27" i="4"/>
  <c r="Z23" i="4"/>
  <c r="Z19" i="4"/>
  <c r="Z34" i="4"/>
  <c r="Z30" i="4"/>
  <c r="Z26" i="4"/>
  <c r="Z33" i="4"/>
  <c r="Z29" i="4"/>
  <c r="Z25" i="4"/>
  <c r="Z21" i="4"/>
  <c r="L4" i="4"/>
  <c r="AA4" i="4"/>
  <c r="K5" i="4"/>
  <c r="P5" i="4"/>
  <c r="R5" i="4" s="1"/>
  <c r="S5" i="4" s="1"/>
  <c r="Z5" i="4"/>
  <c r="AG6" i="4"/>
  <c r="AF7" i="4"/>
  <c r="L8" i="4"/>
  <c r="J8" i="4" s="1"/>
  <c r="AA8" i="4"/>
  <c r="K9" i="4"/>
  <c r="P9" i="4"/>
  <c r="Z9" i="4"/>
  <c r="AG10" i="4"/>
  <c r="AF11" i="4"/>
  <c r="L12" i="4"/>
  <c r="J12" i="4" s="1"/>
  <c r="AA12" i="4"/>
  <c r="K13" i="4"/>
  <c r="P13" i="4"/>
  <c r="R13" i="4" s="1"/>
  <c r="S13" i="4" s="1"/>
  <c r="Z13" i="4"/>
  <c r="AG14" i="4"/>
  <c r="AF15" i="4"/>
  <c r="L16" i="4"/>
  <c r="J16" i="4" s="1"/>
  <c r="AA16" i="4"/>
  <c r="K17" i="4"/>
  <c r="P17" i="4"/>
  <c r="Z17" i="4"/>
  <c r="K18" i="4"/>
  <c r="R18" i="4"/>
  <c r="AG18" i="4"/>
  <c r="AG19" i="4"/>
  <c r="P20" i="4"/>
  <c r="R20" i="4" s="1"/>
  <c r="K22" i="4"/>
  <c r="R23" i="4"/>
  <c r="S23" i="4" s="1"/>
  <c r="K24" i="4"/>
  <c r="Z24" i="4"/>
  <c r="R27" i="4"/>
  <c r="S27" i="4" s="1"/>
  <c r="K28" i="4"/>
  <c r="Z28" i="4"/>
  <c r="R31" i="4"/>
  <c r="S31" i="4" s="1"/>
  <c r="K32" i="4"/>
  <c r="Z32" i="4"/>
  <c r="R35" i="4"/>
  <c r="S35" i="4" s="1"/>
  <c r="Z36" i="4"/>
  <c r="Z40" i="4"/>
  <c r="Z44" i="4"/>
  <c r="Z48" i="4"/>
  <c r="Z52" i="4"/>
  <c r="Z56" i="4"/>
  <c r="Z60" i="4"/>
  <c r="Z64" i="4"/>
  <c r="Z68" i="4"/>
  <c r="L24" i="4"/>
  <c r="Q24" i="4"/>
  <c r="L28" i="4"/>
  <c r="J28" i="4" s="1"/>
  <c r="Q28" i="4"/>
  <c r="L32" i="4"/>
  <c r="J32" i="4" s="1"/>
  <c r="Q32" i="4"/>
  <c r="R24" i="4"/>
  <c r="R28" i="4"/>
  <c r="S28" i="4" l="1"/>
  <c r="S32" i="4"/>
  <c r="S24" i="4"/>
  <c r="S22" i="4"/>
  <c r="S14" i="4"/>
  <c r="S34" i="4"/>
  <c r="AI35" i="4"/>
  <c r="S18" i="4"/>
  <c r="S10" i="4"/>
  <c r="J4" i="2" l="1"/>
  <c r="J5" i="2" s="1"/>
  <c r="B4" i="2"/>
  <c r="B3" i="2"/>
  <c r="B2" i="2"/>
  <c r="B5" i="2" s="1"/>
  <c r="G10" i="1"/>
  <c r="E10" i="1"/>
  <c r="D10" i="1"/>
  <c r="M10" i="1"/>
  <c r="L10" i="1"/>
  <c r="J10" i="1"/>
  <c r="K10" i="1"/>
  <c r="I10" i="1"/>
  <c r="H10" i="1"/>
  <c r="C10" i="1"/>
  <c r="M11" i="1"/>
  <c r="L11" i="1"/>
  <c r="K11" i="1"/>
  <c r="J11" i="1"/>
  <c r="I11" i="1"/>
  <c r="F7" i="1"/>
  <c r="M6" i="1"/>
  <c r="L6" i="1"/>
  <c r="K6" i="1"/>
  <c r="J6" i="1"/>
  <c r="I6" i="1"/>
  <c r="H6" i="1"/>
  <c r="H11" i="1" s="1"/>
  <c r="G6" i="1"/>
  <c r="G11" i="1" s="1"/>
  <c r="E6" i="1"/>
  <c r="F6" i="1" s="1"/>
  <c r="D6" i="1"/>
  <c r="C6" i="1"/>
  <c r="B6" i="1"/>
  <c r="F5" i="1"/>
  <c r="F4" i="1"/>
  <c r="F3" i="1"/>
</calcChain>
</file>

<file path=xl/sharedStrings.xml><?xml version="1.0" encoding="utf-8"?>
<sst xmlns="http://schemas.openxmlformats.org/spreadsheetml/2006/main" count="826" uniqueCount="617">
  <si>
    <t>Dataset</t>
  </si>
  <si>
    <t>Documents</t>
  </si>
  <si>
    <t>Propositions</t>
  </si>
  <si>
    <t>Possible Couples</t>
  </si>
  <si>
    <t>Link a to b</t>
  </si>
  <si>
    <t>% of links</t>
  </si>
  <si>
    <t>Reasons</t>
  </si>
  <si>
    <t>Evidences</t>
  </si>
  <si>
    <t>value</t>
  </si>
  <si>
    <t>policy</t>
  </si>
  <si>
    <t>testimony</t>
  </si>
  <si>
    <t>fact</t>
  </si>
  <si>
    <t>reference</t>
  </si>
  <si>
    <t>Train</t>
  </si>
  <si>
    <t>Validation</t>
  </si>
  <si>
    <t>Test</t>
  </si>
  <si>
    <t>Total</t>
  </si>
  <si>
    <t>Reported</t>
  </si>
  <si>
    <t>AVG per doc</t>
  </si>
  <si>
    <t>Dataset distribution</t>
  </si>
  <si>
    <t>New_3: Preprocessed+Transitive+noReflexive</t>
  </si>
  <si>
    <t>Galassi, Lippi, Torroni</t>
  </si>
  <si>
    <t>Original Paper</t>
  </si>
  <si>
    <t>Tokens:</t>
  </si>
  <si>
    <t>Separators:</t>
  </si>
  <si>
    <t>Orphans:</t>
  </si>
  <si>
    <t>Coverage:</t>
  </si>
  <si>
    <t>Sep</t>
  </si>
  <si>
    <t>Voc_size</t>
  </si>
  <si>
    <t>Orphans</t>
  </si>
  <si>
    <t>Type</t>
  </si>
  <si>
    <t>Possible Correction</t>
  </si>
  <si>
    <t xml:space="preserve"> </t>
  </si>
  <si>
    <t>Part of phone number</t>
  </si>
  <si>
    <t>-0386</t>
  </si>
  <si>
    <t>(</t>
  </si>
  <si>
    <t>-4530</t>
  </si>
  <si>
    <t>)</t>
  </si>
  <si>
    <t>1692i</t>
  </si>
  <si>
    <t>Code reference</t>
  </si>
  <si>
    <t>-4584</t>
  </si>
  <si>
    <t>[</t>
  </si>
  <si>
    <t>1692p</t>
  </si>
  <si>
    <t>-7724</t>
  </si>
  <si>
    <t>]</t>
  </si>
  <si>
    <t>agnency</t>
  </si>
  <si>
    <t>Mispell</t>
  </si>
  <si>
    <t>agency</t>
  </si>
  <si>
    <t>-lrb-</t>
  </si>
  <si>
    <t>...</t>
  </si>
  <si>
    <t>alegal</t>
  </si>
  <si>
    <t>a legal</t>
  </si>
  <si>
    <t>-lsb-</t>
  </si>
  <si>
    <t>_</t>
  </si>
  <si>
    <t>anoymousme</t>
  </si>
  <si>
    <t>Username</t>
  </si>
  <si>
    <t>-rrb-</t>
  </si>
  <si>
    <t>--</t>
  </si>
  <si>
    <t>ANYTOWN</t>
  </si>
  <si>
    <t>Example</t>
  </si>
  <si>
    <t>-rsb-</t>
  </si>
  <si>
    <t>;</t>
  </si>
  <si>
    <t>autodialed</t>
  </si>
  <si>
    <t>Compound word</t>
  </si>
  <si>
    <t>auto dialed</t>
  </si>
  <si>
    <t>1.000.00</t>
  </si>
  <si>
    <t>:</t>
  </si>
  <si>
    <t>BEOG</t>
  </si>
  <si>
    <t>Acronym</t>
  </si>
  <si>
    <t>102-243</t>
  </si>
  <si>
    <t>!!!</t>
  </si>
  <si>
    <t>BillBartmann</t>
  </si>
  <si>
    <t>Bill Bartmann</t>
  </si>
  <si>
    <t>1022.43</t>
  </si>
  <si>
    <t>???</t>
  </si>
  <si>
    <t>BillBatram</t>
  </si>
  <si>
    <t>?!?</t>
  </si>
  <si>
    <t>Bonzarel</t>
  </si>
  <si>
    <t>!?!</t>
  </si>
  <si>
    <t>calller</t>
  </si>
  <si>
    <t>caller</t>
  </si>
  <si>
    <t>176000.00</t>
  </si>
  <si>
    <t>?!</t>
  </si>
  <si>
    <t>CareGiving</t>
  </si>
  <si>
    <t>Care Giving</t>
  </si>
  <si>
    <t>252-808-7969 571</t>
  </si>
  <si>
    <t>!?</t>
  </si>
  <si>
    <t>colleft</t>
  </si>
  <si>
    <t>collect</t>
  </si>
  <si>
    <t>2 1/2</t>
  </si>
  <si>
    <t>??</t>
  </si>
  <si>
    <t>conusmer</t>
  </si>
  <si>
    <t>consumer</t>
  </si>
  <si>
    <t>407-712-3093 213</t>
  </si>
  <si>
    <t>!!</t>
  </si>
  <si>
    <t>coopertaed</t>
  </si>
  <si>
    <t>cooperated</t>
  </si>
  <si>
    <t>427307</t>
  </si>
  <si>
    <t>!</t>
  </si>
  <si>
    <t>crediters</t>
  </si>
  <si>
    <t>creditors</t>
  </si>
  <si>
    <t>4 1/2</t>
  </si>
  <si>
    <t>?</t>
  </si>
  <si>
    <t>CRPB</t>
  </si>
  <si>
    <t>600.2952</t>
  </si>
  <si>
    <t>/</t>
  </si>
  <si>
    <t>damanages</t>
  </si>
  <si>
    <t>damages</t>
  </si>
  <si>
    <t>706-913-1192 808</t>
  </si>
  <si>
    <t>"</t>
  </si>
  <si>
    <t>DEFAULTERS</t>
  </si>
  <si>
    <t>Technical term</t>
  </si>
  <si>
    <t>757.24</t>
  </si>
  <si>
    <t>%</t>
  </si>
  <si>
    <t>dispue</t>
  </si>
  <si>
    <t>dispute</t>
  </si>
  <si>
    <t>804-721-3193 678</t>
  </si>
  <si>
    <t>$</t>
  </si>
  <si>
    <t>Disputability</t>
  </si>
  <si>
    <t>808-792-8186 46264</t>
  </si>
  <si>
    <t>*</t>
  </si>
  <si>
    <t>disregaring</t>
  </si>
  <si>
    <t>disregarding</t>
  </si>
  <si>
    <t>858-240-4079</t>
  </si>
  <si>
    <t>#</t>
  </si>
  <si>
    <t>DONOTCALL</t>
  </si>
  <si>
    <t>Special Name</t>
  </si>
  <si>
    <t>858-345-4076 858</t>
  </si>
  <si>
    <t>+</t>
  </si>
  <si>
    <t>drose977</t>
  </si>
  <si>
    <t>858-568-7632 805</t>
  </si>
  <si>
    <t>,</t>
  </si>
  <si>
    <t>ebtor</t>
  </si>
  <si>
    <t>debtor</t>
  </si>
  <si>
    <t>908-505-9008 800</t>
  </si>
  <si>
    <t>.</t>
  </si>
  <si>
    <t>emmacollector</t>
  </si>
  <si>
    <t>act.it</t>
  </si>
  <si>
    <t>'s</t>
  </si>
  <si>
    <t>endore</t>
  </si>
  <si>
    <t>endorse</t>
  </si>
  <si>
    <t>agency.as</t>
  </si>
  <si>
    <t>'ve</t>
  </si>
  <si>
    <t>eoscar</t>
  </si>
  <si>
    <t>e-OSCAR</t>
  </si>
  <si>
    <t>agency.we</t>
  </si>
  <si>
    <t>'ll</t>
  </si>
  <si>
    <t>explointing</t>
  </si>
  <si>
    <t>exploiting</t>
  </si>
  <si>
    <t>agency/company</t>
  </si>
  <si>
    <t>'re</t>
  </si>
  <si>
    <t>guraranteed</t>
  </si>
  <si>
    <t>guardanteed</t>
  </si>
  <si>
    <t>'d</t>
  </si>
  <si>
    <t>IARDC</t>
  </si>
  <si>
    <t>-</t>
  </si>
  <si>
    <t>impicitly</t>
  </si>
  <si>
    <t>implicitly</t>
  </si>
  <si>
    <t>all.a</t>
  </si>
  <si>
    <t>'</t>
  </si>
  <si>
    <t>incurracately</t>
  </si>
  <si>
    <t>inaccurately</t>
  </si>
  <si>
    <t>all.this</t>
  </si>
  <si>
    <t>InsideArm</t>
  </si>
  <si>
    <t>already.and</t>
  </si>
  <si>
    <t>INVOLUNTARILY</t>
  </si>
  <si>
    <t>Unusual Word</t>
  </si>
  <si>
    <t>altogether.they</t>
  </si>
  <si>
    <t>iscovery</t>
  </si>
  <si>
    <t>discovery</t>
  </si>
  <si>
    <t>iunsurance</t>
  </si>
  <si>
    <t>insurance</t>
  </si>
  <si>
    <t>application/paperwork</t>
  </si>
  <si>
    <t>JClark53</t>
  </si>
  <si>
    <t>arrangement.long</t>
  </si>
  <si>
    <t>Jeffreyjon</t>
  </si>
  <si>
    <t>at.yes</t>
  </si>
  <si>
    <t>jfearon</t>
  </si>
  <si>
    <t>attorney/debt</t>
  </si>
  <si>
    <t>josephusmyer</t>
  </si>
  <si>
    <t>attorneys/debt</t>
  </si>
  <si>
    <t>Juddgement</t>
  </si>
  <si>
    <t>Judgement</t>
  </si>
  <si>
    <t>auto-dials</t>
  </si>
  <si>
    <t>laguish</t>
  </si>
  <si>
    <t>languish</t>
  </si>
  <si>
    <t>lastname@company</t>
  </si>
  <si>
    <t>available.and</t>
  </si>
  <si>
    <t>lastname1@company</t>
  </si>
  <si>
    <t>banks/credit</t>
  </si>
  <si>
    <t>legidimate</t>
  </si>
  <si>
    <t>legitimate</t>
  </si>
  <si>
    <t>behavior.i</t>
  </si>
  <si>
    <t>litgation</t>
  </si>
  <si>
    <t>litigation</t>
  </si>
  <si>
    <t>behaviors.like</t>
  </si>
  <si>
    <t>Longblack</t>
  </si>
  <si>
    <t>benefit.my</t>
  </si>
  <si>
    <t>majotiry</t>
  </si>
  <si>
    <t>majority</t>
  </si>
  <si>
    <t>beog</t>
  </si>
  <si>
    <t>mistargeted</t>
  </si>
  <si>
    <t>mis targeted</t>
  </si>
  <si>
    <t>bill.she</t>
  </si>
  <si>
    <t>MLegz13</t>
  </si>
  <si>
    <t>bill/debt</t>
  </si>
  <si>
    <t>Mslade</t>
  </si>
  <si>
    <t>billbartmann</t>
  </si>
  <si>
    <t>NEWYEARS</t>
  </si>
  <si>
    <t>New Year's</t>
  </si>
  <si>
    <t>billbatram</t>
  </si>
  <si>
    <t>or15</t>
  </si>
  <si>
    <t>or 15</t>
  </si>
  <si>
    <t>bonzarel</t>
  </si>
  <si>
    <t>paramound</t>
  </si>
  <si>
    <t>paramount</t>
  </si>
  <si>
    <t>book/internet</t>
  </si>
  <si>
    <t>passify</t>
  </si>
  <si>
    <t>c&amp;d</t>
  </si>
  <si>
    <t>paythefiddler</t>
  </si>
  <si>
    <t>call-blocking</t>
  </si>
  <si>
    <t>puninshing</t>
  </si>
  <si>
    <t>punishing</t>
  </si>
  <si>
    <t>call.when</t>
  </si>
  <si>
    <t>purchasors</t>
  </si>
  <si>
    <t>purchasers</t>
  </si>
  <si>
    <t>call/letter</t>
  </si>
  <si>
    <t>querstions</t>
  </si>
  <si>
    <t>questions</t>
  </si>
  <si>
    <t>RBell</t>
  </si>
  <si>
    <t>calls.it</t>
  </si>
  <si>
    <t>recipeint</t>
  </si>
  <si>
    <t>recipient</t>
  </si>
  <si>
    <t>cards.no</t>
  </si>
  <si>
    <t>repying</t>
  </si>
  <si>
    <t>repaying</t>
  </si>
  <si>
    <t>cared.then</t>
  </si>
  <si>
    <t>RHEUMATOLOGIST</t>
  </si>
  <si>
    <t>caregiver.and</t>
  </si>
  <si>
    <t>robodial</t>
  </si>
  <si>
    <t>caregiver.by</t>
  </si>
  <si>
    <t>stanadrized</t>
  </si>
  <si>
    <t>standardized</t>
  </si>
  <si>
    <t>cease-communication</t>
  </si>
  <si>
    <t>SUBSERVE</t>
  </si>
  <si>
    <t>cfpb</t>
  </si>
  <si>
    <t>subservice</t>
  </si>
  <si>
    <t>check.they</t>
  </si>
  <si>
    <t>subservices</t>
  </si>
  <si>
    <t>cmrr</t>
  </si>
  <si>
    <t>superseed</t>
  </si>
  <si>
    <t>supersede</t>
  </si>
  <si>
    <t>collection.since</t>
  </si>
  <si>
    <t>taxguy</t>
  </si>
  <si>
    <t>tax guy</t>
  </si>
  <si>
    <t>collector.she</t>
  </si>
  <si>
    <t>teethless</t>
  </si>
  <si>
    <t>toothless</t>
  </si>
  <si>
    <t>collector/creditor</t>
  </si>
  <si>
    <t>Tfleeman</t>
  </si>
  <si>
    <t>collector/debt</t>
  </si>
  <si>
    <t>topwithspoofedcallerID</t>
  </si>
  <si>
    <t>collectors.a</t>
  </si>
  <si>
    <t>TRuly</t>
  </si>
  <si>
    <t>collectors/creditors</t>
  </si>
  <si>
    <t>ultimatel</t>
  </si>
  <si>
    <t>ultimately</t>
  </si>
  <si>
    <t>collectors/debt</t>
  </si>
  <si>
    <t>unfaird</t>
  </si>
  <si>
    <t>unfair</t>
  </si>
  <si>
    <t>uninvolvement</t>
  </si>
  <si>
    <t>non-involvement</t>
  </si>
  <si>
    <t>comments/hearings</t>
  </si>
  <si>
    <t>wanrings</t>
  </si>
  <si>
    <t>warnings</t>
  </si>
  <si>
    <t>communicationand</t>
  </si>
  <si>
    <t>wkill</t>
  </si>
  <si>
    <t>will</t>
  </si>
  <si>
    <t>company/employee</t>
  </si>
  <si>
    <t>compliance-safety-accountability</t>
  </si>
  <si>
    <t>consumer-collector</t>
  </si>
  <si>
    <t>consumer-initiated</t>
  </si>
  <si>
    <t>consumer.for</t>
  </si>
  <si>
    <t>consumer.one</t>
  </si>
  <si>
    <t>consumer.this</t>
  </si>
  <si>
    <t>consumer/debtor</t>
  </si>
  <si>
    <t>consumers!i</t>
  </si>
  <si>
    <t>consumers.my</t>
  </si>
  <si>
    <t>consumers/debtors</t>
  </si>
  <si>
    <t>contract/itemized</t>
  </si>
  <si>
    <t>contract/note</t>
  </si>
  <si>
    <t>cost.in</t>
  </si>
  <si>
    <t>countybut</t>
  </si>
  <si>
    <t>create/own</t>
  </si>
  <si>
    <t>credit-protector</t>
  </si>
  <si>
    <t>credit.i</t>
  </si>
  <si>
    <t>credit/collector</t>
  </si>
  <si>
    <t>creditor/collector</t>
  </si>
  <si>
    <t>creditor/debt</t>
  </si>
  <si>
    <t>creditor/plaintiff</t>
  </si>
  <si>
    <t>creditors/buyers</t>
  </si>
  <si>
    <t>crpb</t>
  </si>
  <si>
    <t>daily-protest</t>
  </si>
  <si>
    <t>database/website</t>
  </si>
  <si>
    <t>date-of-service</t>
  </si>
  <si>
    <t>debt-buyers</t>
  </si>
  <si>
    <t>debt-collector</t>
  </si>
  <si>
    <t>debt-collectors</t>
  </si>
  <si>
    <t>debt.a</t>
  </si>
  <si>
    <t>debt.but</t>
  </si>
  <si>
    <t>debt.plus</t>
  </si>
  <si>
    <t>debt/amount/and</t>
  </si>
  <si>
    <t>debtor.debts</t>
  </si>
  <si>
    <t>debtor/consumers</t>
  </si>
  <si>
    <t>debtor/defaulter</t>
  </si>
  <si>
    <t>debtors/consumers</t>
  </si>
  <si>
    <t>deceptively.in</t>
  </si>
  <si>
    <t>defaulters.i</t>
  </si>
  <si>
    <t>deferment/forbearance</t>
  </si>
  <si>
    <t>deleted.if</t>
  </si>
  <si>
    <t>delinquent.furthermore</t>
  </si>
  <si>
    <t>didso</t>
  </si>
  <si>
    <t>disputability</t>
  </si>
  <si>
    <t>dispute.by</t>
  </si>
  <si>
    <t>dispute.sometimes</t>
  </si>
  <si>
    <t>do.for</t>
  </si>
  <si>
    <t>doctor/laboratory</t>
  </si>
  <si>
    <t>doing.i</t>
  </si>
  <si>
    <t>donotcall</t>
  </si>
  <si>
    <t>e-oscar</t>
  </si>
  <si>
    <t>enough.take</t>
  </si>
  <si>
    <t>estate/collections</t>
  </si>
  <si>
    <t>etcand</t>
  </si>
  <si>
    <t>evidence/documents</t>
  </si>
  <si>
    <t>false/unintelligible</t>
  </si>
  <si>
    <t>fdic-insured</t>
  </si>
  <si>
    <t>federally/state</t>
  </si>
  <si>
    <t>fee.my</t>
  </si>
  <si>
    <t>fees/surcharges</t>
  </si>
  <si>
    <t>filed.you</t>
  </si>
  <si>
    <t>first.lastname1@company.comthe</t>
  </si>
  <si>
    <t>first.lastname@company.com</t>
  </si>
  <si>
    <t>flanigan.we</t>
  </si>
  <si>
    <t>foti-compliant</t>
  </si>
  <si>
    <t>free-to-end</t>
  </si>
  <si>
    <t>free-to-end-user</t>
  </si>
  <si>
    <t>from_ill_annoy</t>
  </si>
  <si>
    <t>furnisher/debt</t>
  </si>
  <si>
    <t>further.requiring</t>
  </si>
  <si>
    <t>hearing.as</t>
  </si>
  <si>
    <t>help/assistance</t>
  </si>
  <si>
    <t>her.from</t>
  </si>
  <si>
    <t>her/workplace</t>
  </si>
  <si>
    <t>here.despite</t>
  </si>
  <si>
    <t>here.education</t>
  </si>
  <si>
    <t>here.however</t>
  </si>
  <si>
    <t>hook.it</t>
  </si>
  <si>
    <t>hour.they</t>
  </si>
  <si>
    <t>hour.this</t>
  </si>
  <si>
    <t>humiliating!my</t>
  </si>
  <si>
    <t>i.v.r.</t>
  </si>
  <si>
    <t>iardc</t>
  </si>
  <si>
    <t>information.i</t>
  </si>
  <si>
    <t>information.what</t>
  </si>
  <si>
    <t>initial.i</t>
  </si>
  <si>
    <t>initials.it</t>
  </si>
  <si>
    <t>insidearm</t>
  </si>
  <si>
    <t>institutions/others</t>
  </si>
  <si>
    <t>internally.nobody</t>
  </si>
  <si>
    <t>investigate/verify</t>
  </si>
  <si>
    <t>involved.second</t>
  </si>
  <si>
    <t>is.if</t>
  </si>
  <si>
    <t>issue.usually</t>
  </si>
  <si>
    <t>issues.however</t>
  </si>
  <si>
    <t>it.otherwise</t>
  </si>
  <si>
    <t>jclark53</t>
  </si>
  <si>
    <t>jeffreyjon</t>
  </si>
  <si>
    <t>juddgement</t>
  </si>
  <si>
    <t>judge.i</t>
  </si>
  <si>
    <t>judge.the</t>
  </si>
  <si>
    <t>judgement.i</t>
  </si>
  <si>
    <t>judgment.therefore</t>
  </si>
  <si>
    <t>july-december</t>
  </si>
  <si>
    <t>landlords/property</t>
  </si>
  <si>
    <t>largely-unregulated</t>
  </si>
  <si>
    <t>law.cut</t>
  </si>
  <si>
    <t>lender/creditor</t>
  </si>
  <si>
    <t>lender/third</t>
  </si>
  <si>
    <t>letter/invoice/statement</t>
  </si>
  <si>
    <t>letters.this</t>
  </si>
  <si>
    <t>liedand</t>
  </si>
  <si>
    <t>limitation.notification</t>
  </si>
  <si>
    <t>limitations.i</t>
  </si>
  <si>
    <t>list.robo</t>
  </si>
  <si>
    <t>litigation.i</t>
  </si>
  <si>
    <t>loan.this</t>
  </si>
  <si>
    <t>local/municipal/state</t>
  </si>
  <si>
    <t>longblack</t>
  </si>
  <si>
    <t>made.a</t>
  </si>
  <si>
    <t>made.the</t>
  </si>
  <si>
    <t>mail.these</t>
  </si>
  <si>
    <t>making/taking</t>
  </si>
  <si>
    <t>marginalized.more</t>
  </si>
  <si>
    <t>me.however</t>
  </si>
  <si>
    <t>met.without</t>
  </si>
  <si>
    <t>mini-miranda</t>
  </si>
  <si>
    <t>mini-mirandas</t>
  </si>
  <si>
    <t>misapplied/lost</t>
  </si>
  <si>
    <t>mlegz13</t>
  </si>
  <si>
    <t>mobile-cell</t>
  </si>
  <si>
    <t>money?they</t>
  </si>
  <si>
    <t>month.everyone</t>
  </si>
  <si>
    <t>mortgage.i</t>
  </si>
  <si>
    <t>mslade</t>
  </si>
  <si>
    <t>name!there</t>
  </si>
  <si>
    <t>name.we</t>
  </si>
  <si>
    <t>names.and</t>
  </si>
  <si>
    <t>names.i</t>
  </si>
  <si>
    <t>narcissistic/public/storybook</t>
  </si>
  <si>
    <t>needed.all</t>
  </si>
  <si>
    <t>neighbor.especially</t>
  </si>
  <si>
    <t>note.i</t>
  </si>
  <si>
    <t>obligations.perhaps</t>
  </si>
  <si>
    <t>ocga</t>
  </si>
  <si>
    <t>ones.heartbreaking</t>
  </si>
  <si>
    <t>online/email</t>
  </si>
  <si>
    <t>others.on</t>
  </si>
  <si>
    <t>otherwise.i</t>
  </si>
  <si>
    <t>otherwise.my</t>
  </si>
  <si>
    <t>over.then</t>
  </si>
  <si>
    <t>owe.i</t>
  </si>
  <si>
    <t>owe.it</t>
  </si>
  <si>
    <t>owed.if</t>
  </si>
  <si>
    <t>owed.this</t>
  </si>
  <si>
    <t>owner/debt</t>
  </si>
  <si>
    <t>owners/debt</t>
  </si>
  <si>
    <t>pain.i</t>
  </si>
  <si>
    <t>paper/electronic</t>
  </si>
  <si>
    <t>parent.it</t>
  </si>
  <si>
    <t>parents.however</t>
  </si>
  <si>
    <t>partymany</t>
  </si>
  <si>
    <t>pay.as</t>
  </si>
  <si>
    <t>paying.instead</t>
  </si>
  <si>
    <t>payment.i</t>
  </si>
  <si>
    <t>payment.ii</t>
  </si>
  <si>
    <t>payments.i</t>
  </si>
  <si>
    <t>permanent.partial</t>
  </si>
  <si>
    <t>perp-walk</t>
  </si>
  <si>
    <t>person.we</t>
  </si>
  <si>
    <t>pin.it</t>
  </si>
  <si>
    <t>platform.i</t>
  </si>
  <si>
    <t>possession-perhaps</t>
  </si>
  <si>
    <t>post-default</t>
  </si>
  <si>
    <t>practices.procedural</t>
  </si>
  <si>
    <t>pretrial-hearings</t>
  </si>
  <si>
    <t>problematicsince</t>
  </si>
  <si>
    <t>process.my</t>
  </si>
  <si>
    <t>profits.the</t>
  </si>
  <si>
    <t>quo-type</t>
  </si>
  <si>
    <t>rbell</t>
  </si>
  <si>
    <t>re-externalize</t>
  </si>
  <si>
    <t>reg/law</t>
  </si>
  <si>
    <t>registered/certified</t>
  </si>
  <si>
    <t>report.and</t>
  </si>
  <si>
    <t>report.another</t>
  </si>
  <si>
    <t>report.if</t>
  </si>
  <si>
    <t>reported.in</t>
  </si>
  <si>
    <t>residence-venue</t>
  </si>
  <si>
    <t>response.it</t>
  </si>
  <si>
    <t>retiree.i</t>
  </si>
  <si>
    <t>rewarded/acknowledged</t>
  </si>
  <si>
    <t>right!why</t>
  </si>
  <si>
    <t>right-party</t>
  </si>
  <si>
    <t>ro-bo</t>
  </si>
  <si>
    <t>robo-caller</t>
  </si>
  <si>
    <t>robo-callers</t>
  </si>
  <si>
    <t>robo-dialer</t>
  </si>
  <si>
    <t>robo-dialers</t>
  </si>
  <si>
    <t>robo-repeat</t>
  </si>
  <si>
    <t>same.why</t>
  </si>
  <si>
    <t>savings.i</t>
  </si>
  <si>
    <t>scammers.email</t>
  </si>
  <si>
    <t>scofflaws.no</t>
  </si>
  <si>
    <t>september-october</t>
  </si>
  <si>
    <t>seriously.there</t>
  </si>
  <si>
    <t>served/subserved</t>
  </si>
  <si>
    <t>service.it</t>
  </si>
  <si>
    <t>servicemember/customer</t>
  </si>
  <si>
    <t>services.but</t>
  </si>
  <si>
    <t>services.i</t>
  </si>
  <si>
    <t>sharks.</t>
  </si>
  <si>
    <t>since.i</t>
  </si>
  <si>
    <t>single-point-of-contact</t>
  </si>
  <si>
    <t>skip-trace</t>
  </si>
  <si>
    <t>so.however</t>
  </si>
  <si>
    <t>so.please</t>
  </si>
  <si>
    <t>spammers/hackers</t>
  </si>
  <si>
    <t>specific.i</t>
  </si>
  <si>
    <t>start.i</t>
  </si>
  <si>
    <t>started.i</t>
  </si>
  <si>
    <t>state-then</t>
  </si>
  <si>
    <t>statements/etc</t>
  </si>
  <si>
    <t>steps.i</t>
  </si>
  <si>
    <t>stopwithspoofedcallerid</t>
  </si>
  <si>
    <t>summons/complaint</t>
  </si>
  <si>
    <t>taken.however</t>
  </si>
  <si>
    <t>taken.i</t>
  </si>
  <si>
    <t>tcpa</t>
  </si>
  <si>
    <t>tfleeman</t>
  </si>
  <si>
    <t>that.even</t>
  </si>
  <si>
    <t>them.unfortunately</t>
  </si>
  <si>
    <t>there.its</t>
  </si>
  <si>
    <t>thing.they</t>
  </si>
  <si>
    <t>this.no</t>
  </si>
  <si>
    <t>three.they</t>
  </si>
  <si>
    <t>time.asking</t>
  </si>
  <si>
    <t>time.how</t>
  </si>
  <si>
    <t>time/call/texting</t>
  </si>
  <si>
    <t>tricky.this</t>
  </si>
  <si>
    <t>trivial.when</t>
  </si>
  <si>
    <t>truly-wronged</t>
  </si>
  <si>
    <t>udaap</t>
  </si>
  <si>
    <t>un-performing</t>
  </si>
  <si>
    <t>up.those</t>
  </si>
  <si>
    <t>updated/reported</t>
  </si>
  <si>
    <t>useless.this</t>
  </si>
  <si>
    <t>valid.collection</t>
  </si>
  <si>
    <t>validation.as</t>
  </si>
  <si>
    <t>value.the</t>
  </si>
  <si>
    <t>violators.collectors</t>
  </si>
  <si>
    <t>wagesbut</t>
  </si>
  <si>
    <t>was.i</t>
  </si>
  <si>
    <t>well.let</t>
  </si>
  <si>
    <t>well.three</t>
  </si>
  <si>
    <t>work-it-out</t>
  </si>
  <si>
    <t>workers.one</t>
  </si>
  <si>
    <t>years.they</t>
  </si>
  <si>
    <t>Bigger proposition</t>
  </si>
  <si>
    <t>Total relations</t>
  </si>
  <si>
    <t>False links</t>
  </si>
  <si>
    <t>True Links</t>
  </si>
  <si>
    <t>Bigger text</t>
  </si>
  <si>
    <t>Distance</t>
  </si>
  <si>
    <t>Not_links</t>
  </si>
  <si>
    <t>Links</t>
  </si>
  <si>
    <t>L/Tot</t>
  </si>
  <si>
    <t>% Links</t>
  </si>
  <si>
    <t>Tot</t>
  </si>
  <si>
    <t>tot links</t>
  </si>
  <si>
    <t>tot not links</t>
  </si>
  <si>
    <t>FP</t>
  </si>
  <si>
    <t>FN</t>
  </si>
  <si>
    <t>Prec</t>
  </si>
  <si>
    <t>Rec</t>
  </si>
  <si>
    <t>F1</t>
  </si>
  <si>
    <t>class encoding</t>
  </si>
  <si>
    <t>True</t>
  </si>
  <si>
    <t>10</t>
  </si>
  <si>
    <t>False</t>
  </si>
  <si>
    <t>01</t>
  </si>
  <si>
    <t>Prop_type</t>
  </si>
  <si>
    <t>10000</t>
  </si>
  <si>
    <t>01000</t>
  </si>
  <si>
    <t>00100</t>
  </si>
  <si>
    <t>00010</t>
  </si>
  <si>
    <t>00001</t>
  </si>
  <si>
    <t>Relation_type</t>
  </si>
  <si>
    <t>reasons</t>
  </si>
  <si>
    <t>inv_reasons</t>
  </si>
  <si>
    <t>evidences</t>
  </si>
  <si>
    <t>inv_evidences</t>
  </si>
  <si>
    <t>None</t>
  </si>
  <si>
    <t>distance</t>
  </si>
  <si>
    <t>test NL</t>
  </si>
  <si>
    <t>test L</t>
  </si>
  <si>
    <t>train NL</t>
  </si>
  <si>
    <t>train L</t>
  </si>
  <si>
    <t>% train NL</t>
  </si>
  <si>
    <t>% train L</t>
  </si>
  <si>
    <t>val NL</t>
  </si>
  <si>
    <t>val L</t>
  </si>
  <si>
    <t>tot NL</t>
  </si>
  <si>
    <t>tot L</t>
  </si>
  <si>
    <t>% tot NL</t>
  </si>
  <si>
    <t>% tot L</t>
  </si>
  <si>
    <t>Structured SVM full</t>
  </si>
  <si>
    <t>Predicted</t>
  </si>
  <si>
    <t>Structured RNN basic</t>
  </si>
  <si>
    <t>P</t>
  </si>
  <si>
    <t>F</t>
  </si>
  <si>
    <t>T</t>
  </si>
  <si>
    <t>V</t>
  </si>
  <si>
    <t>R</t>
  </si>
  <si>
    <t>Baseline
LG</t>
  </si>
  <si>
    <t>Baseline
PG</t>
  </si>
  <si>
    <t>ResNet
LG</t>
  </si>
  <si>
    <t>ResNet
PG</t>
  </si>
  <si>
    <t>set</t>
  </si>
  <si>
    <t>AVG all</t>
  </si>
  <si>
    <t>AVG LP</t>
  </si>
  <si>
    <t>link</t>
  </si>
  <si>
    <t>R AVG dir</t>
  </si>
  <si>
    <t>R reason</t>
  </si>
  <si>
    <t>R evidence</t>
  </si>
  <si>
    <t>P AVG</t>
  </si>
  <si>
    <t>P policy</t>
  </si>
  <si>
    <t>P fact</t>
  </si>
  <si>
    <t>P testimony</t>
  </si>
  <si>
    <t>P value</t>
  </si>
  <si>
    <t>P reference</t>
  </si>
  <si>
    <t>Baseline</t>
  </si>
  <si>
    <t>test</t>
  </si>
  <si>
    <t>validation</t>
  </si>
  <si>
    <t>train</t>
  </si>
  <si>
    <t>Resnet - Link Guided</t>
  </si>
  <si>
    <t>Confusion tables</t>
  </si>
  <si>
    <t>Performances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</si>
</sst>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30">
    <border>
      <left/>
      <right/>
      <top/>
      <bottom/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theme="0"/>
      </bottom>
      <diagonal/>
    </border>
    <border>
      <left/>
      <right/>
      <top style="thick">
        <color indexed="64"/>
      </top>
      <bottom style="medium">
        <color theme="0"/>
      </bottom>
      <diagonal/>
    </border>
    <border>
      <left/>
      <right style="thick">
        <color indexed="64"/>
      </right>
      <top style="thick">
        <color indexed="64"/>
      </top>
      <bottom style="medium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theme="0"/>
      </top>
      <bottom style="medium">
        <color indexed="64"/>
      </bottom>
      <diagonal/>
    </border>
    <border>
      <left style="thick">
        <color indexed="64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theme="0"/>
      </right>
      <top/>
      <bottom/>
      <diagonal/>
    </border>
    <border>
      <left style="thick">
        <color indexed="64"/>
      </left>
      <right style="medium">
        <color theme="0"/>
      </right>
      <top/>
      <bottom style="thick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0" borderId="0" xfId="0" applyFon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0" fontId="0" fillId="0" borderId="4" xfId="0" applyNumberForma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0" fontId="0" fillId="0" borderId="6" xfId="0" applyNumberForma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10" fontId="3" fillId="0" borderId="6" xfId="0" applyNumberFormat="1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ont="1" applyFill="1" applyBorder="1" applyAlignment="1">
      <alignment vertical="center" wrapText="1"/>
    </xf>
    <xf numFmtId="10" fontId="0" fillId="0" borderId="0" xfId="0" applyNumberFormat="1" applyFont="1" applyFill="1" applyBorder="1" applyAlignment="1">
      <alignment vertical="center" wrapText="1"/>
    </xf>
    <xf numFmtId="2" fontId="0" fillId="0" borderId="0" xfId="0" applyNumberFormat="1"/>
    <xf numFmtId="9" fontId="0" fillId="0" borderId="0" xfId="0" applyNumberFormat="1"/>
    <xf numFmtId="0" fontId="0" fillId="0" borderId="0" xfId="0" applyFill="1"/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4" borderId="7" xfId="0" applyFont="1" applyFill="1" applyBorder="1"/>
    <xf numFmtId="49" fontId="0" fillId="0" borderId="0" xfId="0" applyNumberFormat="1"/>
    <xf numFmtId="49" fontId="0" fillId="3" borderId="8" xfId="0" applyNumberFormat="1" applyFont="1" applyFill="1" applyBorder="1"/>
    <xf numFmtId="49" fontId="0" fillId="0" borderId="8" xfId="0" applyNumberFormat="1" applyFont="1" applyBorder="1"/>
    <xf numFmtId="49" fontId="0" fillId="0" borderId="8" xfId="0" applyNumberFormat="1" applyBorder="1"/>
    <xf numFmtId="49" fontId="0" fillId="0" borderId="9" xfId="0" applyNumberFormat="1" applyBorder="1"/>
    <xf numFmtId="49" fontId="0" fillId="3" borderId="0" xfId="0" applyNumberFormat="1" applyFont="1" applyFill="1" applyBorder="1"/>
    <xf numFmtId="49" fontId="0" fillId="0" borderId="0" xfId="0" applyNumberFormat="1" applyFont="1" applyBorder="1"/>
    <xf numFmtId="0" fontId="0" fillId="0" borderId="0" xfId="0" applyBorder="1"/>
    <xf numFmtId="0" fontId="0" fillId="0" borderId="0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10" fontId="0" fillId="0" borderId="0" xfId="0" applyNumberFormat="1" applyFill="1"/>
    <xf numFmtId="0" fontId="0" fillId="0" borderId="0" xfId="0" applyNumberFormat="1" applyFill="1"/>
    <xf numFmtId="10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Fill="1" applyAlignment="1"/>
    <xf numFmtId="1" fontId="0" fillId="0" borderId="0" xfId="0" applyNumberFormat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vertical="center" textRotation="90" wrapText="1"/>
    </xf>
    <xf numFmtId="0" fontId="0" fillId="0" borderId="20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0" fillId="0" borderId="25" xfId="0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0" fillId="0" borderId="28" xfId="0" applyBorder="1"/>
    <xf numFmtId="0" fontId="0" fillId="0" borderId="29" xfId="0" applyBorder="1"/>
    <xf numFmtId="164" fontId="0" fillId="0" borderId="0" xfId="0" applyNumberFormat="1"/>
    <xf numFmtId="10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0" fontId="2" fillId="0" borderId="0" xfId="0" applyNumberFormat="1" applyFont="1"/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Fill="1" applyBorder="1"/>
    <xf numFmtId="10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10" fontId="1" fillId="0" borderId="0" xfId="0" applyNumberFormat="1" applyFont="1" applyFill="1" applyBorder="1"/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ont="1" applyFill="1" applyBorder="1" applyAlignment="1">
      <alignment horizontal="right"/>
    </xf>
    <xf numFmtId="10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 vertical="center" wrapText="1"/>
    </xf>
    <xf numFmtId="10" fontId="5" fillId="0" borderId="0" xfId="0" applyNumberFormat="1" applyFont="1"/>
    <xf numFmtId="10" fontId="3" fillId="0" borderId="0" xfId="0" applyNumberFormat="1" applyFon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66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0.000"/>
    </dxf>
    <dxf>
      <numFmt numFmtId="14" formatCode="0.00%"/>
    </dxf>
    <dxf>
      <alignment horizontal="general" vertical="bottom" textRotation="0" wrapText="1" indent="0" justifyLastLine="0" shrinkToFit="0" readingOrder="0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0" wrapText="0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numFmt numFmtId="14" formatCode="0.00%"/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top style="medium">
          <color rgb="FFA3A3A3"/>
        </top>
      </border>
    </dxf>
    <dxf>
      <border outline="0">
        <bottom style="medium">
          <color rgb="FFA3A3A3"/>
        </bottom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Component</a:t>
            </a:r>
            <a:r>
              <a:rPr lang="it-IT" baseline="0"/>
              <a:t> labels distribution</a:t>
            </a:r>
            <a:endParaRPr lang="it-IT"/>
          </a:p>
        </c:rich>
      </c:tx>
      <c:layout>
        <c:manualLayout>
          <c:xMode val="edge"/>
          <c:yMode val="edge"/>
          <c:x val="0.19775000000000001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F-4F9E-90D1-055EA3AC14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F-4F9E-90D1-055EA3AC14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AF-4F9E-90D1-055EA3AC14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AF-4F9E-90D1-055EA3AC14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AF-4F9E-90D1-055EA3AC1426}"/>
              </c:ext>
            </c:extLst>
          </c:dPt>
          <c:dLbls>
            <c:dLbl>
              <c:idx val="1"/>
              <c:layout>
                <c:manualLayout>
                  <c:x val="5.7286745406824199E-2"/>
                  <c:y val="-0.1962383347914844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AF-4F9E-90D1-055EA3AC1426}"/>
                </c:ext>
              </c:extLst>
            </c:dLbl>
            <c:dLbl>
              <c:idx val="2"/>
              <c:layout>
                <c:manualLayout>
                  <c:x val="0.18194306921825854"/>
                  <c:y val="-2.84552712160979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5805263195603726"/>
                      <c:h val="0.251249999999999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EAF-4F9E-90D1-055EA3AC1426}"/>
                </c:ext>
              </c:extLst>
            </c:dLbl>
            <c:dLbl>
              <c:idx val="3"/>
              <c:layout>
                <c:manualLayout>
                  <c:x val="7.7991302042658611E-2"/>
                  <c:y val="0.186907990667833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AF-4F9E-90D1-055EA3AC1426}"/>
                </c:ext>
              </c:extLst>
            </c:dLbl>
            <c:dLbl>
              <c:idx val="4"/>
              <c:layout>
                <c:manualLayout>
                  <c:x val="1.4607553036762125E-2"/>
                  <c:y val="6.84786016331291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022762282103269"/>
                      <c:h val="0.251249999999999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3EAF-4F9E-90D1-055EA3AC14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[1]Dataframe!$I$61:$M$61</c:f>
              <c:strCache>
                <c:ptCount val="5"/>
                <c:pt idx="0">
                  <c:v>value</c:v>
                </c:pt>
                <c:pt idx="1">
                  <c:v>policy</c:v>
                </c:pt>
                <c:pt idx="2">
                  <c:v>testimony</c:v>
                </c:pt>
                <c:pt idx="3">
                  <c:v>fact</c:v>
                </c:pt>
                <c:pt idx="4">
                  <c:v>reference</c:v>
                </c:pt>
              </c:strCache>
            </c:strRef>
          </c:cat>
          <c:val>
            <c:numRef>
              <c:f>[1]Dataframe!$I$65:$M$65</c:f>
              <c:numCache>
                <c:formatCode>General</c:formatCode>
                <c:ptCount val="5"/>
                <c:pt idx="0">
                  <c:v>2160</c:v>
                </c:pt>
                <c:pt idx="1">
                  <c:v>815</c:v>
                </c:pt>
                <c:pt idx="2">
                  <c:v>1026</c:v>
                </c:pt>
                <c:pt idx="3">
                  <c:v>746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AF-4F9E-90D1-055EA3AC14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Link distribution in</a:t>
            </a:r>
            <a:r>
              <a:rPr lang="it-IT" baseline="0"/>
              <a:t> the data splits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 links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'Distance analysis'!$U$4:$U$68</c:f>
              <c:numCache>
                <c:formatCode>General</c:formatCode>
                <c:ptCount val="64"/>
                <c:pt idx="0">
                  <c:v>-32</c:v>
                </c:pt>
                <c:pt idx="1">
                  <c:v>-31</c:v>
                </c:pt>
                <c:pt idx="2">
                  <c:v>-30</c:v>
                </c:pt>
                <c:pt idx="3">
                  <c:v>-29</c:v>
                </c:pt>
                <c:pt idx="4">
                  <c:v>-28</c:v>
                </c:pt>
                <c:pt idx="5">
                  <c:v>-27</c:v>
                </c:pt>
                <c:pt idx="6">
                  <c:v>-26</c:v>
                </c:pt>
                <c:pt idx="7">
                  <c:v>-25</c:v>
                </c:pt>
                <c:pt idx="8">
                  <c:v>-24</c:v>
                </c:pt>
                <c:pt idx="9">
                  <c:v>-23</c:v>
                </c:pt>
                <c:pt idx="10">
                  <c:v>-22</c:v>
                </c:pt>
                <c:pt idx="11">
                  <c:v>-21</c:v>
                </c:pt>
                <c:pt idx="12">
                  <c:v>-20</c:v>
                </c:pt>
                <c:pt idx="13">
                  <c:v>-19</c:v>
                </c:pt>
                <c:pt idx="14">
                  <c:v>-18</c:v>
                </c:pt>
                <c:pt idx="15">
                  <c:v>-17</c:v>
                </c:pt>
                <c:pt idx="16">
                  <c:v>-16</c:v>
                </c:pt>
                <c:pt idx="17">
                  <c:v>-15</c:v>
                </c:pt>
                <c:pt idx="18">
                  <c:v>-14</c:v>
                </c:pt>
                <c:pt idx="19">
                  <c:v>-13</c:v>
                </c:pt>
                <c:pt idx="20">
                  <c:v>-12</c:v>
                </c:pt>
                <c:pt idx="21">
                  <c:v>-11</c:v>
                </c:pt>
                <c:pt idx="22">
                  <c:v>-10</c:v>
                </c:pt>
                <c:pt idx="23">
                  <c:v>-9</c:v>
                </c:pt>
                <c:pt idx="24">
                  <c:v>-8</c:v>
                </c:pt>
                <c:pt idx="25">
                  <c:v>-7</c:v>
                </c:pt>
                <c:pt idx="26">
                  <c:v>-6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28</c:v>
                </c:pt>
                <c:pt idx="60">
                  <c:v>29</c:v>
                </c:pt>
                <c:pt idx="61">
                  <c:v>30</c:v>
                </c:pt>
                <c:pt idx="62">
                  <c:v>31</c:v>
                </c:pt>
                <c:pt idx="63">
                  <c:v>32</c:v>
                </c:pt>
              </c:numCache>
            </c:numRef>
          </c:cat>
          <c:val>
            <c:numRef>
              <c:f>'Distance analysis'!$AF$4:$AF$68</c:f>
              <c:numCache>
                <c:formatCode>0.00%</c:formatCode>
                <c:ptCount val="64"/>
                <c:pt idx="0">
                  <c:v>2.3783475241402274E-5</c:v>
                </c:pt>
                <c:pt idx="1">
                  <c:v>4.7566950482804548E-5</c:v>
                </c:pt>
                <c:pt idx="2">
                  <c:v>7.1350425724206823E-5</c:v>
                </c:pt>
                <c:pt idx="3">
                  <c:v>1.1891737620701137E-4</c:v>
                </c:pt>
                <c:pt idx="4">
                  <c:v>1.6648432668981591E-4</c:v>
                </c:pt>
                <c:pt idx="5">
                  <c:v>2.3783475241402274E-4</c:v>
                </c:pt>
                <c:pt idx="6">
                  <c:v>3.5675212862103413E-4</c:v>
                </c:pt>
                <c:pt idx="7">
                  <c:v>4.9945298006944775E-4</c:v>
                </c:pt>
                <c:pt idx="8">
                  <c:v>6.8972078200066594E-4</c:v>
                </c:pt>
                <c:pt idx="9">
                  <c:v>9.5133900965609097E-4</c:v>
                </c:pt>
                <c:pt idx="10">
                  <c:v>1.3080911382771252E-3</c:v>
                </c:pt>
                <c:pt idx="11">
                  <c:v>1.7124102173809636E-3</c:v>
                </c:pt>
                <c:pt idx="12">
                  <c:v>2.1405127717262044E-3</c:v>
                </c:pt>
                <c:pt idx="13">
                  <c:v>2.6399657517956524E-3</c:v>
                </c:pt>
                <c:pt idx="14">
                  <c:v>3.1869856823479046E-3</c:v>
                </c:pt>
                <c:pt idx="15">
                  <c:v>3.829139513865766E-3</c:v>
                </c:pt>
                <c:pt idx="16">
                  <c:v>4.5902107215906388E-3</c:v>
                </c:pt>
                <c:pt idx="17">
                  <c:v>5.4701993055225233E-3</c:v>
                </c:pt>
                <c:pt idx="18">
                  <c:v>6.6118061171098318E-3</c:v>
                </c:pt>
                <c:pt idx="19">
                  <c:v>8.1815154830423825E-3</c:v>
                </c:pt>
                <c:pt idx="20">
                  <c:v>9.9652761261475528E-3</c:v>
                </c:pt>
                <c:pt idx="21">
                  <c:v>1.2224706274080769E-2</c:v>
                </c:pt>
                <c:pt idx="22">
                  <c:v>1.4983589402083433E-2</c:v>
                </c:pt>
                <c:pt idx="23">
                  <c:v>1.8432193312086762E-2</c:v>
                </c:pt>
                <c:pt idx="24">
                  <c:v>2.2665651905056365E-2</c:v>
                </c:pt>
                <c:pt idx="25">
                  <c:v>2.7779099081957855E-2</c:v>
                </c:pt>
                <c:pt idx="26">
                  <c:v>3.4153070446653666E-2</c:v>
                </c:pt>
                <c:pt idx="27">
                  <c:v>4.195405032583361E-2</c:v>
                </c:pt>
                <c:pt idx="28">
                  <c:v>5.1515007372877328E-2</c:v>
                </c:pt>
                <c:pt idx="29">
                  <c:v>6.3264044142130049E-2</c:v>
                </c:pt>
                <c:pt idx="30">
                  <c:v>7.6963325881177755E-2</c:v>
                </c:pt>
                <c:pt idx="31">
                  <c:v>8.8522094848499266E-2</c:v>
                </c:pt>
                <c:pt idx="32">
                  <c:v>8.1672453978975407E-2</c:v>
                </c:pt>
                <c:pt idx="33">
                  <c:v>7.5036864386624172E-2</c:v>
                </c:pt>
                <c:pt idx="34">
                  <c:v>6.2526756409646583E-2</c:v>
                </c:pt>
                <c:pt idx="35">
                  <c:v>5.1158255244256289E-2</c:v>
                </c:pt>
                <c:pt idx="36">
                  <c:v>4.1835132949626597E-2</c:v>
                </c:pt>
                <c:pt idx="37">
                  <c:v>3.4081720020929455E-2</c:v>
                </c:pt>
                <c:pt idx="38">
                  <c:v>2.7660181705750846E-2</c:v>
                </c:pt>
                <c:pt idx="39">
                  <c:v>2.2522951053607954E-2</c:v>
                </c:pt>
                <c:pt idx="40">
                  <c:v>1.8337059411121154E-2</c:v>
                </c:pt>
                <c:pt idx="41">
                  <c:v>1.4936022451600629E-2</c:v>
                </c:pt>
                <c:pt idx="42">
                  <c:v>1.2200922798839366E-2</c:v>
                </c:pt>
                <c:pt idx="43">
                  <c:v>9.9414926509061498E-3</c:v>
                </c:pt>
                <c:pt idx="44">
                  <c:v>8.1815154830423825E-3</c:v>
                </c:pt>
                <c:pt idx="45">
                  <c:v>6.6118061171098318E-3</c:v>
                </c:pt>
                <c:pt idx="46">
                  <c:v>5.4701993055225233E-3</c:v>
                </c:pt>
                <c:pt idx="47">
                  <c:v>4.5902107215906388E-3</c:v>
                </c:pt>
                <c:pt idx="48">
                  <c:v>3.829139513865766E-3</c:v>
                </c:pt>
                <c:pt idx="49">
                  <c:v>3.1869856823479046E-3</c:v>
                </c:pt>
                <c:pt idx="50">
                  <c:v>2.6399657517956524E-3</c:v>
                </c:pt>
                <c:pt idx="51">
                  <c:v>2.1405127717262044E-3</c:v>
                </c:pt>
                <c:pt idx="52">
                  <c:v>1.7124102173809636E-3</c:v>
                </c:pt>
                <c:pt idx="53">
                  <c:v>1.3080911382771252E-3</c:v>
                </c:pt>
                <c:pt idx="54">
                  <c:v>9.5133900965609097E-4</c:v>
                </c:pt>
                <c:pt idx="55">
                  <c:v>6.8972078200066594E-4</c:v>
                </c:pt>
                <c:pt idx="56">
                  <c:v>4.9945298006944775E-4</c:v>
                </c:pt>
                <c:pt idx="57">
                  <c:v>3.5675212862103413E-4</c:v>
                </c:pt>
                <c:pt idx="58">
                  <c:v>2.3783475241402274E-4</c:v>
                </c:pt>
                <c:pt idx="59">
                  <c:v>1.6648432668981591E-4</c:v>
                </c:pt>
                <c:pt idx="60">
                  <c:v>1.1891737620701137E-4</c:v>
                </c:pt>
                <c:pt idx="61">
                  <c:v>7.1350425724206823E-5</c:v>
                </c:pt>
                <c:pt idx="62">
                  <c:v>4.7566950482804548E-5</c:v>
                </c:pt>
                <c:pt idx="63">
                  <c:v>2.3783475241402274E-5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B-431F-86EF-7C1266730780}"/>
            </c:ext>
          </c:extLst>
        </c:ser>
        <c:ser>
          <c:idx val="1"/>
          <c:order val="1"/>
          <c:tx>
            <c:v>Links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'Distance analysis'!$U$4:$U$68</c:f>
              <c:numCache>
                <c:formatCode>General</c:formatCode>
                <c:ptCount val="64"/>
                <c:pt idx="0">
                  <c:v>-32</c:v>
                </c:pt>
                <c:pt idx="1">
                  <c:v>-31</c:v>
                </c:pt>
                <c:pt idx="2">
                  <c:v>-30</c:v>
                </c:pt>
                <c:pt idx="3">
                  <c:v>-29</c:v>
                </c:pt>
                <c:pt idx="4">
                  <c:v>-28</c:v>
                </c:pt>
                <c:pt idx="5">
                  <c:v>-27</c:v>
                </c:pt>
                <c:pt idx="6">
                  <c:v>-26</c:v>
                </c:pt>
                <c:pt idx="7">
                  <c:v>-25</c:v>
                </c:pt>
                <c:pt idx="8">
                  <c:v>-24</c:v>
                </c:pt>
                <c:pt idx="9">
                  <c:v>-23</c:v>
                </c:pt>
                <c:pt idx="10">
                  <c:v>-22</c:v>
                </c:pt>
                <c:pt idx="11">
                  <c:v>-21</c:v>
                </c:pt>
                <c:pt idx="12">
                  <c:v>-20</c:v>
                </c:pt>
                <c:pt idx="13">
                  <c:v>-19</c:v>
                </c:pt>
                <c:pt idx="14">
                  <c:v>-18</c:v>
                </c:pt>
                <c:pt idx="15">
                  <c:v>-17</c:v>
                </c:pt>
                <c:pt idx="16">
                  <c:v>-16</c:v>
                </c:pt>
                <c:pt idx="17">
                  <c:v>-15</c:v>
                </c:pt>
                <c:pt idx="18">
                  <c:v>-14</c:v>
                </c:pt>
                <c:pt idx="19">
                  <c:v>-13</c:v>
                </c:pt>
                <c:pt idx="20">
                  <c:v>-12</c:v>
                </c:pt>
                <c:pt idx="21">
                  <c:v>-11</c:v>
                </c:pt>
                <c:pt idx="22">
                  <c:v>-10</c:v>
                </c:pt>
                <c:pt idx="23">
                  <c:v>-9</c:v>
                </c:pt>
                <c:pt idx="24">
                  <c:v>-8</c:v>
                </c:pt>
                <c:pt idx="25">
                  <c:v>-7</c:v>
                </c:pt>
                <c:pt idx="26">
                  <c:v>-6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28</c:v>
                </c:pt>
                <c:pt idx="60">
                  <c:v>29</c:v>
                </c:pt>
                <c:pt idx="61">
                  <c:v>30</c:v>
                </c:pt>
                <c:pt idx="62">
                  <c:v>31</c:v>
                </c:pt>
                <c:pt idx="63">
                  <c:v>32</c:v>
                </c:pt>
              </c:numCache>
            </c:numRef>
          </c:cat>
          <c:val>
            <c:numRef>
              <c:f>'Distance analysis'!$AG$4:$AG$68</c:f>
              <c:numCache>
                <c:formatCode>0.00%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7.4738415545590436E-4</c:v>
                </c:pt>
                <c:pt idx="27">
                  <c:v>2.9895366218236174E-3</c:v>
                </c:pt>
                <c:pt idx="28">
                  <c:v>6.7264573991031393E-3</c:v>
                </c:pt>
                <c:pt idx="29">
                  <c:v>2.0179372197309416E-2</c:v>
                </c:pt>
                <c:pt idx="30">
                  <c:v>6.0538116591928252E-2</c:v>
                </c:pt>
                <c:pt idx="31">
                  <c:v>0.24364723467862481</c:v>
                </c:pt>
                <c:pt idx="32">
                  <c:v>0.45889387144992527</c:v>
                </c:pt>
                <c:pt idx="33">
                  <c:v>0.1210762331838565</c:v>
                </c:pt>
                <c:pt idx="34">
                  <c:v>4.3348281016442454E-2</c:v>
                </c:pt>
                <c:pt idx="35">
                  <c:v>1.7937219730941704E-2</c:v>
                </c:pt>
                <c:pt idx="36">
                  <c:v>6.7264573991031393E-3</c:v>
                </c:pt>
                <c:pt idx="37">
                  <c:v>2.9895366218236174E-3</c:v>
                </c:pt>
                <c:pt idx="38">
                  <c:v>3.7369207772795215E-3</c:v>
                </c:pt>
                <c:pt idx="39">
                  <c:v>4.4843049327354259E-3</c:v>
                </c:pt>
                <c:pt idx="40">
                  <c:v>2.9895366218236174E-3</c:v>
                </c:pt>
                <c:pt idx="41">
                  <c:v>1.4947683109118087E-3</c:v>
                </c:pt>
                <c:pt idx="42">
                  <c:v>7.4738415545590436E-4</c:v>
                </c:pt>
                <c:pt idx="43">
                  <c:v>7.4738415545590436E-4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B-431F-86EF-7C1266730780}"/>
            </c:ext>
          </c:extLst>
        </c:ser>
        <c:ser>
          <c:idx val="2"/>
          <c:order val="2"/>
          <c:tx>
            <c:strRef>
              <c:f>'Distance analysis'!$Z$3</c:f>
              <c:strCache>
                <c:ptCount val="1"/>
                <c:pt idx="0">
                  <c:v>% train 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'Distance analysis'!$Z$4:$Z$68</c:f>
              <c:numCache>
                <c:formatCode>0.00%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3.4325335530154809E-5</c:v>
                </c:pt>
                <c:pt idx="4">
                  <c:v>6.8650671060309617E-5</c:v>
                </c:pt>
                <c:pt idx="5">
                  <c:v>1.0297600659046442E-4</c:v>
                </c:pt>
                <c:pt idx="6">
                  <c:v>1.7162667765077404E-4</c:v>
                </c:pt>
                <c:pt idx="7">
                  <c:v>2.7460268424123847E-4</c:v>
                </c:pt>
                <c:pt idx="8">
                  <c:v>4.4622936189201248E-4</c:v>
                </c:pt>
                <c:pt idx="9">
                  <c:v>7.20832046133251E-4</c:v>
                </c:pt>
                <c:pt idx="10">
                  <c:v>1.0984107369649539E-3</c:v>
                </c:pt>
                <c:pt idx="11">
                  <c:v>1.5103147633268115E-3</c:v>
                </c:pt>
                <c:pt idx="12">
                  <c:v>1.9565441252188242E-3</c:v>
                </c:pt>
                <c:pt idx="13">
                  <c:v>2.4714241581711462E-3</c:v>
                </c:pt>
                <c:pt idx="14">
                  <c:v>3.0549548621837778E-3</c:v>
                </c:pt>
                <c:pt idx="15">
                  <c:v>3.775786908317029E-3</c:v>
                </c:pt>
                <c:pt idx="16">
                  <c:v>4.5309442899804349E-3</c:v>
                </c:pt>
                <c:pt idx="17">
                  <c:v>5.4577283492946143E-3</c:v>
                </c:pt>
                <c:pt idx="18">
                  <c:v>6.5904644217897228E-3</c:v>
                </c:pt>
                <c:pt idx="19">
                  <c:v>8.0321285140562242E-3</c:v>
                </c:pt>
                <c:pt idx="20">
                  <c:v>9.7483952905639652E-3</c:v>
                </c:pt>
                <c:pt idx="21">
                  <c:v>1.1979542100024028E-2</c:v>
                </c:pt>
                <c:pt idx="22">
                  <c:v>1.4828544949026877E-2</c:v>
                </c:pt>
                <c:pt idx="23">
                  <c:v>1.8467030515223287E-2</c:v>
                </c:pt>
                <c:pt idx="24">
                  <c:v>2.2929324134143413E-2</c:v>
                </c:pt>
                <c:pt idx="25">
                  <c:v>2.8009473792606324E-2</c:v>
                </c:pt>
                <c:pt idx="26">
                  <c:v>3.4599938214396046E-2</c:v>
                </c:pt>
                <c:pt idx="27">
                  <c:v>4.2323138708680874E-2</c:v>
                </c:pt>
                <c:pt idx="28">
                  <c:v>5.1831256650533758E-2</c:v>
                </c:pt>
                <c:pt idx="29">
                  <c:v>6.3433220059726084E-2</c:v>
                </c:pt>
                <c:pt idx="30">
                  <c:v>7.709470360072769E-2</c:v>
                </c:pt>
                <c:pt idx="31">
                  <c:v>8.903992036522157E-2</c:v>
                </c:pt>
                <c:pt idx="32">
                  <c:v>8.2655407956612775E-2</c:v>
                </c:pt>
                <c:pt idx="33">
                  <c:v>7.5550063501870726E-2</c:v>
                </c:pt>
                <c:pt idx="34">
                  <c:v>6.2884014691243606E-2</c:v>
                </c:pt>
                <c:pt idx="35">
                  <c:v>5.1590979301822673E-2</c:v>
                </c:pt>
                <c:pt idx="36">
                  <c:v>4.2254488037620566E-2</c:v>
                </c:pt>
                <c:pt idx="37">
                  <c:v>3.4496962207805584E-2</c:v>
                </c:pt>
                <c:pt idx="38">
                  <c:v>2.7975148457076167E-2</c:v>
                </c:pt>
                <c:pt idx="39">
                  <c:v>2.2826348127552947E-2</c:v>
                </c:pt>
                <c:pt idx="40">
                  <c:v>1.8398379844162975E-2</c:v>
                </c:pt>
                <c:pt idx="41">
                  <c:v>1.4759894277966567E-2</c:v>
                </c:pt>
                <c:pt idx="42">
                  <c:v>1.1979542100024028E-2</c:v>
                </c:pt>
                <c:pt idx="43">
                  <c:v>9.7483952905639652E-3</c:v>
                </c:pt>
                <c:pt idx="44">
                  <c:v>8.0321285140562242E-3</c:v>
                </c:pt>
                <c:pt idx="45">
                  <c:v>6.5904644217897228E-3</c:v>
                </c:pt>
                <c:pt idx="46">
                  <c:v>5.4577283492946143E-3</c:v>
                </c:pt>
                <c:pt idx="47">
                  <c:v>4.5309442899804349E-3</c:v>
                </c:pt>
                <c:pt idx="48">
                  <c:v>3.775786908317029E-3</c:v>
                </c:pt>
                <c:pt idx="49">
                  <c:v>3.0549548621837778E-3</c:v>
                </c:pt>
                <c:pt idx="50">
                  <c:v>2.4714241581711462E-3</c:v>
                </c:pt>
                <c:pt idx="51">
                  <c:v>1.9565441252188242E-3</c:v>
                </c:pt>
                <c:pt idx="52">
                  <c:v>1.5103147633268115E-3</c:v>
                </c:pt>
                <c:pt idx="53">
                  <c:v>1.0984107369649539E-3</c:v>
                </c:pt>
                <c:pt idx="54">
                  <c:v>7.20832046133251E-4</c:v>
                </c:pt>
                <c:pt idx="55">
                  <c:v>4.4622936189201248E-4</c:v>
                </c:pt>
                <c:pt idx="56">
                  <c:v>2.7460268424123847E-4</c:v>
                </c:pt>
                <c:pt idx="57">
                  <c:v>1.7162667765077404E-4</c:v>
                </c:pt>
                <c:pt idx="58">
                  <c:v>1.0297600659046442E-4</c:v>
                </c:pt>
                <c:pt idx="59">
                  <c:v>6.8650671060309617E-5</c:v>
                </c:pt>
                <c:pt idx="60">
                  <c:v>3.4325335530154809E-5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B-431F-86EF-7C1266730780}"/>
            </c:ext>
          </c:extLst>
        </c:ser>
        <c:ser>
          <c:idx val="3"/>
          <c:order val="3"/>
          <c:tx>
            <c:strRef>
              <c:f>'Distance analysis'!$AA$3</c:f>
              <c:strCache>
                <c:ptCount val="1"/>
                <c:pt idx="0">
                  <c:v>% train 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'Distance analysis'!$AA$4:$AA$68</c:f>
              <c:numCache>
                <c:formatCode>0.00%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3.2502708559046588E-3</c:v>
                </c:pt>
                <c:pt idx="28">
                  <c:v>7.5839653304442039E-3</c:v>
                </c:pt>
                <c:pt idx="29">
                  <c:v>2.2751895991332611E-2</c:v>
                </c:pt>
                <c:pt idx="30">
                  <c:v>7.1505958829902488E-2</c:v>
                </c:pt>
                <c:pt idx="31">
                  <c:v>0.2502708559046587</c:v>
                </c:pt>
                <c:pt idx="32">
                  <c:v>0.45178764897074758</c:v>
                </c:pt>
                <c:pt idx="33">
                  <c:v>0.12026002166847237</c:v>
                </c:pt>
                <c:pt idx="34">
                  <c:v>4.008667388949079E-2</c:v>
                </c:pt>
                <c:pt idx="35">
                  <c:v>1.5167930660888408E-2</c:v>
                </c:pt>
                <c:pt idx="36">
                  <c:v>5.4171180931744311E-3</c:v>
                </c:pt>
                <c:pt idx="37">
                  <c:v>3.2502708559046588E-3</c:v>
                </c:pt>
                <c:pt idx="38">
                  <c:v>1.0834236186348862E-3</c:v>
                </c:pt>
                <c:pt idx="39">
                  <c:v>3.2502708559046588E-3</c:v>
                </c:pt>
                <c:pt idx="40">
                  <c:v>2.1668472372697724E-3</c:v>
                </c:pt>
                <c:pt idx="41">
                  <c:v>2.1668472372697724E-3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6B-431F-86EF-7C1266730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358896"/>
        <c:axId val="1857046512"/>
      </c:lineChart>
      <c:catAx>
        <c:axId val="64135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46512"/>
        <c:crosses val="autoZero"/>
        <c:auto val="1"/>
        <c:lblAlgn val="ctr"/>
        <c:lblOffset val="100"/>
        <c:noMultiLvlLbl val="0"/>
      </c:catAx>
      <c:valAx>
        <c:axId val="18570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Amount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5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Link distribution with respect</a:t>
            </a:r>
            <a:r>
              <a:rPr lang="it-IT" baseline="0"/>
              <a:t> to distance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 links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2060"/>
              </a:solidFill>
              <a:ln w="6350">
                <a:noFill/>
              </a:ln>
              <a:effectLst/>
            </c:spPr>
          </c:marker>
          <c:cat>
            <c:numRef>
              <c:f>'Distance analysis'!$U$4:$U$68</c:f>
              <c:numCache>
                <c:formatCode>General</c:formatCode>
                <c:ptCount val="64"/>
                <c:pt idx="0">
                  <c:v>-32</c:v>
                </c:pt>
                <c:pt idx="1">
                  <c:v>-31</c:v>
                </c:pt>
                <c:pt idx="2">
                  <c:v>-30</c:v>
                </c:pt>
                <c:pt idx="3">
                  <c:v>-29</c:v>
                </c:pt>
                <c:pt idx="4">
                  <c:v>-28</c:v>
                </c:pt>
                <c:pt idx="5">
                  <c:v>-27</c:v>
                </c:pt>
                <c:pt idx="6">
                  <c:v>-26</c:v>
                </c:pt>
                <c:pt idx="7">
                  <c:v>-25</c:v>
                </c:pt>
                <c:pt idx="8">
                  <c:v>-24</c:v>
                </c:pt>
                <c:pt idx="9">
                  <c:v>-23</c:v>
                </c:pt>
                <c:pt idx="10">
                  <c:v>-22</c:v>
                </c:pt>
                <c:pt idx="11">
                  <c:v>-21</c:v>
                </c:pt>
                <c:pt idx="12">
                  <c:v>-20</c:v>
                </c:pt>
                <c:pt idx="13">
                  <c:v>-19</c:v>
                </c:pt>
                <c:pt idx="14">
                  <c:v>-18</c:v>
                </c:pt>
                <c:pt idx="15">
                  <c:v>-17</c:v>
                </c:pt>
                <c:pt idx="16">
                  <c:v>-16</c:v>
                </c:pt>
                <c:pt idx="17">
                  <c:v>-15</c:v>
                </c:pt>
                <c:pt idx="18">
                  <c:v>-14</c:v>
                </c:pt>
                <c:pt idx="19">
                  <c:v>-13</c:v>
                </c:pt>
                <c:pt idx="20">
                  <c:v>-12</c:v>
                </c:pt>
                <c:pt idx="21">
                  <c:v>-11</c:v>
                </c:pt>
                <c:pt idx="22">
                  <c:v>-10</c:v>
                </c:pt>
                <c:pt idx="23">
                  <c:v>-9</c:v>
                </c:pt>
                <c:pt idx="24">
                  <c:v>-8</c:v>
                </c:pt>
                <c:pt idx="25">
                  <c:v>-7</c:v>
                </c:pt>
                <c:pt idx="26">
                  <c:v>-6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28</c:v>
                </c:pt>
                <c:pt idx="60">
                  <c:v>29</c:v>
                </c:pt>
                <c:pt idx="61">
                  <c:v>30</c:v>
                </c:pt>
                <c:pt idx="62">
                  <c:v>31</c:v>
                </c:pt>
                <c:pt idx="63">
                  <c:v>32</c:v>
                </c:pt>
              </c:numCache>
            </c:numRef>
          </c:cat>
          <c:val>
            <c:numRef>
              <c:f>'Distance analysis'!$AD$4:$AD$68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21</c:v>
                </c:pt>
                <c:pt idx="8">
                  <c:v>29</c:v>
                </c:pt>
                <c:pt idx="9">
                  <c:v>40</c:v>
                </c:pt>
                <c:pt idx="10">
                  <c:v>55</c:v>
                </c:pt>
                <c:pt idx="11">
                  <c:v>72</c:v>
                </c:pt>
                <c:pt idx="12">
                  <c:v>90</c:v>
                </c:pt>
                <c:pt idx="13">
                  <c:v>111</c:v>
                </c:pt>
                <c:pt idx="14">
                  <c:v>134</c:v>
                </c:pt>
                <c:pt idx="15">
                  <c:v>161</c:v>
                </c:pt>
                <c:pt idx="16">
                  <c:v>193</c:v>
                </c:pt>
                <c:pt idx="17">
                  <c:v>230</c:v>
                </c:pt>
                <c:pt idx="18">
                  <c:v>278</c:v>
                </c:pt>
                <c:pt idx="19">
                  <c:v>344</c:v>
                </c:pt>
                <c:pt idx="20">
                  <c:v>419</c:v>
                </c:pt>
                <c:pt idx="21">
                  <c:v>514</c:v>
                </c:pt>
                <c:pt idx="22">
                  <c:v>630</c:v>
                </c:pt>
                <c:pt idx="23">
                  <c:v>775</c:v>
                </c:pt>
                <c:pt idx="24">
                  <c:v>953</c:v>
                </c:pt>
                <c:pt idx="25">
                  <c:v>1168</c:v>
                </c:pt>
                <c:pt idx="26">
                  <c:v>1436</c:v>
                </c:pt>
                <c:pt idx="27">
                  <c:v>1764</c:v>
                </c:pt>
                <c:pt idx="28">
                  <c:v>2166</c:v>
                </c:pt>
                <c:pt idx="29">
                  <c:v>2660</c:v>
                </c:pt>
                <c:pt idx="30">
                  <c:v>3236</c:v>
                </c:pt>
                <c:pt idx="31">
                  <c:v>3722</c:v>
                </c:pt>
                <c:pt idx="32">
                  <c:v>3434</c:v>
                </c:pt>
                <c:pt idx="33">
                  <c:v>3155</c:v>
                </c:pt>
                <c:pt idx="34">
                  <c:v>2629</c:v>
                </c:pt>
                <c:pt idx="35">
                  <c:v>2151</c:v>
                </c:pt>
                <c:pt idx="36">
                  <c:v>1759</c:v>
                </c:pt>
                <c:pt idx="37">
                  <c:v>1433</c:v>
                </c:pt>
                <c:pt idx="38">
                  <c:v>1163</c:v>
                </c:pt>
                <c:pt idx="39">
                  <c:v>947</c:v>
                </c:pt>
                <c:pt idx="40">
                  <c:v>771</c:v>
                </c:pt>
                <c:pt idx="41">
                  <c:v>628</c:v>
                </c:pt>
                <c:pt idx="42">
                  <c:v>513</c:v>
                </c:pt>
                <c:pt idx="43">
                  <c:v>418</c:v>
                </c:pt>
                <c:pt idx="44">
                  <c:v>344</c:v>
                </c:pt>
                <c:pt idx="45">
                  <c:v>278</c:v>
                </c:pt>
                <c:pt idx="46">
                  <c:v>230</c:v>
                </c:pt>
                <c:pt idx="47">
                  <c:v>193</c:v>
                </c:pt>
                <c:pt idx="48">
                  <c:v>161</c:v>
                </c:pt>
                <c:pt idx="49">
                  <c:v>134</c:v>
                </c:pt>
                <c:pt idx="50">
                  <c:v>111</c:v>
                </c:pt>
                <c:pt idx="51">
                  <c:v>90</c:v>
                </c:pt>
                <c:pt idx="52">
                  <c:v>72</c:v>
                </c:pt>
                <c:pt idx="53">
                  <c:v>55</c:v>
                </c:pt>
                <c:pt idx="54">
                  <c:v>40</c:v>
                </c:pt>
                <c:pt idx="55">
                  <c:v>29</c:v>
                </c:pt>
                <c:pt idx="56">
                  <c:v>21</c:v>
                </c:pt>
                <c:pt idx="57">
                  <c:v>15</c:v>
                </c:pt>
                <c:pt idx="58">
                  <c:v>10</c:v>
                </c:pt>
                <c:pt idx="59">
                  <c:v>7</c:v>
                </c:pt>
                <c:pt idx="60">
                  <c:v>5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C-4A98-BE09-F4E1BB651436}"/>
            </c:ext>
          </c:extLst>
        </c:ser>
        <c:ser>
          <c:idx val="1"/>
          <c:order val="1"/>
          <c:tx>
            <c:v>Links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  <a:effectLst/>
            </c:spPr>
          </c:marker>
          <c:cat>
            <c:numRef>
              <c:f>'Distance analysis'!$U$4:$U$68</c:f>
              <c:numCache>
                <c:formatCode>General</c:formatCode>
                <c:ptCount val="64"/>
                <c:pt idx="0">
                  <c:v>-32</c:v>
                </c:pt>
                <c:pt idx="1">
                  <c:v>-31</c:v>
                </c:pt>
                <c:pt idx="2">
                  <c:v>-30</c:v>
                </c:pt>
                <c:pt idx="3">
                  <c:v>-29</c:v>
                </c:pt>
                <c:pt idx="4">
                  <c:v>-28</c:v>
                </c:pt>
                <c:pt idx="5">
                  <c:v>-27</c:v>
                </c:pt>
                <c:pt idx="6">
                  <c:v>-26</c:v>
                </c:pt>
                <c:pt idx="7">
                  <c:v>-25</c:v>
                </c:pt>
                <c:pt idx="8">
                  <c:v>-24</c:v>
                </c:pt>
                <c:pt idx="9">
                  <c:v>-23</c:v>
                </c:pt>
                <c:pt idx="10">
                  <c:v>-22</c:v>
                </c:pt>
                <c:pt idx="11">
                  <c:v>-21</c:v>
                </c:pt>
                <c:pt idx="12">
                  <c:v>-20</c:v>
                </c:pt>
                <c:pt idx="13">
                  <c:v>-19</c:v>
                </c:pt>
                <c:pt idx="14">
                  <c:v>-18</c:v>
                </c:pt>
                <c:pt idx="15">
                  <c:v>-17</c:v>
                </c:pt>
                <c:pt idx="16">
                  <c:v>-16</c:v>
                </c:pt>
                <c:pt idx="17">
                  <c:v>-15</c:v>
                </c:pt>
                <c:pt idx="18">
                  <c:v>-14</c:v>
                </c:pt>
                <c:pt idx="19">
                  <c:v>-13</c:v>
                </c:pt>
                <c:pt idx="20">
                  <c:v>-12</c:v>
                </c:pt>
                <c:pt idx="21">
                  <c:v>-11</c:v>
                </c:pt>
                <c:pt idx="22">
                  <c:v>-10</c:v>
                </c:pt>
                <c:pt idx="23">
                  <c:v>-9</c:v>
                </c:pt>
                <c:pt idx="24">
                  <c:v>-8</c:v>
                </c:pt>
                <c:pt idx="25">
                  <c:v>-7</c:v>
                </c:pt>
                <c:pt idx="26">
                  <c:v>-6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28</c:v>
                </c:pt>
                <c:pt idx="60">
                  <c:v>29</c:v>
                </c:pt>
                <c:pt idx="61">
                  <c:v>30</c:v>
                </c:pt>
                <c:pt idx="62">
                  <c:v>31</c:v>
                </c:pt>
                <c:pt idx="63">
                  <c:v>32</c:v>
                </c:pt>
              </c:numCache>
            </c:numRef>
          </c:cat>
          <c:val>
            <c:numRef>
              <c:f>'Distance analysis'!$AE$4:$AE$68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9</c:v>
                </c:pt>
                <c:pt idx="29">
                  <c:v>27</c:v>
                </c:pt>
                <c:pt idx="30">
                  <c:v>81</c:v>
                </c:pt>
                <c:pt idx="31">
                  <c:v>326</c:v>
                </c:pt>
                <c:pt idx="32">
                  <c:v>614</c:v>
                </c:pt>
                <c:pt idx="33">
                  <c:v>162</c:v>
                </c:pt>
                <c:pt idx="34">
                  <c:v>58</c:v>
                </c:pt>
                <c:pt idx="35">
                  <c:v>24</c:v>
                </c:pt>
                <c:pt idx="36">
                  <c:v>9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4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C-4A98-BE09-F4E1BB651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58896"/>
        <c:axId val="1857046512"/>
      </c:lineChart>
      <c:catAx>
        <c:axId val="64135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46512"/>
        <c:crosses val="autoZero"/>
        <c:auto val="1"/>
        <c:lblAlgn val="ctr"/>
        <c:lblOffset val="100"/>
        <c:tickLblSkip val="3"/>
        <c:noMultiLvlLbl val="0"/>
      </c:catAx>
      <c:valAx>
        <c:axId val="18570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2060">
                  <a:alpha val="0"/>
                </a:srgb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Amount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58896"/>
        <c:crosses val="autoZero"/>
        <c:crossBetween val="midCat"/>
      </c:valAx>
      <c:spPr>
        <a:noFill/>
        <a:ln>
          <a:solidFill>
            <a:srgbClr val="00206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F-measure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'7R13nctv2'!$A$5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'7R13nctv2'!$B$4:$M$4</c15:sqref>
                  </c15:fullRef>
                </c:ext>
              </c:extLst>
              <c:f>('7R13nctv2'!$B$4:$E$4,'7R13nctv2'!$H$4)</c:f>
              <c:strCache>
                <c:ptCount val="5"/>
                <c:pt idx="0">
                  <c:v>AVG all</c:v>
                </c:pt>
                <c:pt idx="1">
                  <c:v>AVG LP</c:v>
                </c:pt>
                <c:pt idx="2">
                  <c:v>link</c:v>
                </c:pt>
                <c:pt idx="3">
                  <c:v>R AVG dir</c:v>
                </c:pt>
                <c:pt idx="4">
                  <c:v>P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'7R13nctv2'!$B$5:$M$5</c15:sqref>
                  </c15:fullRef>
                </c:ext>
              </c:extLst>
              <c:f>('7R13nctv2'!$B$5:$E$5,'7R13nctv2'!$H$5)</c:f>
              <c:numCache>
                <c:formatCode>0.00%</c:formatCode>
                <c:ptCount val="5"/>
                <c:pt idx="1">
                  <c:v>0.5</c:v>
                </c:pt>
                <c:pt idx="2">
                  <c:v>0.26700000000000002</c:v>
                </c:pt>
                <c:pt idx="4">
                  <c:v>0.73499999999999999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A-4077-BB49-7B70FE3825B2}"/>
            </c:ext>
          </c:extLst>
        </c:ser>
        <c:ser>
          <c:idx val="1"/>
          <c:order val="1"/>
          <c:tx>
            <c:strRef>
              <c:f>'7R13nctv2'!$A$6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'7R13nctv2'!$B$4:$M$4</c15:sqref>
                  </c15:fullRef>
                </c:ext>
              </c:extLst>
              <c:f>('7R13nctv2'!$B$4:$E$4,'7R13nctv2'!$H$4)</c:f>
              <c:strCache>
                <c:ptCount val="5"/>
                <c:pt idx="0">
                  <c:v>AVG all</c:v>
                </c:pt>
                <c:pt idx="1">
                  <c:v>AVG LP</c:v>
                </c:pt>
                <c:pt idx="2">
                  <c:v>link</c:v>
                </c:pt>
                <c:pt idx="3">
                  <c:v>R AVG dir</c:v>
                </c:pt>
                <c:pt idx="4">
                  <c:v>P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'7R13nctv2'!$B$6:$M$6</c15:sqref>
                  </c15:fullRef>
                </c:ext>
              </c:extLst>
              <c:f>('7R13nctv2'!$B$6:$E$6,'7R13nctv2'!$H$6)</c:f>
              <c:numCache>
                <c:formatCode>0.00%</c:formatCode>
                <c:ptCount val="5"/>
                <c:pt idx="0">
                  <c:v>0.36523875823317398</c:v>
                </c:pt>
                <c:pt idx="1">
                  <c:v>0.47281450733230901</c:v>
                </c:pt>
                <c:pt idx="2">
                  <c:v>0.29285714285714198</c:v>
                </c:pt>
                <c:pt idx="3">
                  <c:v>0.150087260034904</c:v>
                </c:pt>
                <c:pt idx="4">
                  <c:v>0.65277187180747498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A-4077-BB49-7B70FE3825B2}"/>
            </c:ext>
          </c:extLst>
        </c:ser>
        <c:ser>
          <c:idx val="2"/>
          <c:order val="2"/>
          <c:tx>
            <c:strRef>
              <c:f>'7R13nctv2'!$A$7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'7R13nctv2'!$B$4:$M$4</c15:sqref>
                  </c15:fullRef>
                </c:ext>
              </c:extLst>
              <c:f>('7R13nctv2'!$B$4:$E$4,'7R13nctv2'!$H$4)</c:f>
              <c:strCache>
                <c:ptCount val="5"/>
                <c:pt idx="0">
                  <c:v>AVG all</c:v>
                </c:pt>
                <c:pt idx="1">
                  <c:v>AVG LP</c:v>
                </c:pt>
                <c:pt idx="2">
                  <c:v>link</c:v>
                </c:pt>
                <c:pt idx="3">
                  <c:v>R AVG dir</c:v>
                </c:pt>
                <c:pt idx="4">
                  <c:v>P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'7R13nctv2'!$B$7:$M$7</c15:sqref>
                  </c15:fullRef>
                </c:ext>
              </c:extLst>
              <c:f>('7R13nctv2'!$B$7:$E$7,'7R13nctv2'!$H$7)</c:f>
              <c:numCache>
                <c:formatCode>0.00%</c:formatCode>
                <c:ptCount val="5"/>
                <c:pt idx="0">
                  <c:v>0.41330022505931402</c:v>
                </c:pt>
                <c:pt idx="1">
                  <c:v>0.52954443352992997</c:v>
                </c:pt>
                <c:pt idx="2">
                  <c:v>0.35955056179775202</c:v>
                </c:pt>
                <c:pt idx="3">
                  <c:v>0.18081180811808101</c:v>
                </c:pt>
                <c:pt idx="4">
                  <c:v>0.69953830526210803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7A-4077-BB49-7B70FE3825B2}"/>
            </c:ext>
          </c:extLst>
        </c:ser>
        <c:ser>
          <c:idx val="3"/>
          <c:order val="3"/>
          <c:tx>
            <c:strRef>
              <c:f>'7R13nctv2'!$A$8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'7R13nctv2'!$B$4:$M$4</c15:sqref>
                  </c15:fullRef>
                </c:ext>
              </c:extLst>
              <c:f>('7R13nctv2'!$B$4:$E$4,'7R13nctv2'!$H$4)</c:f>
              <c:strCache>
                <c:ptCount val="5"/>
                <c:pt idx="0">
                  <c:v>AVG all</c:v>
                </c:pt>
                <c:pt idx="1">
                  <c:v>AVG LP</c:v>
                </c:pt>
                <c:pt idx="2">
                  <c:v>link</c:v>
                </c:pt>
                <c:pt idx="3">
                  <c:v>R AVG dir</c:v>
                </c:pt>
                <c:pt idx="4">
                  <c:v>P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'7R13nctv2'!$B$8:$M$8</c15:sqref>
                  </c15:fullRef>
                </c:ext>
              </c:extLst>
              <c:f>('7R13nctv2'!$B$8:$E$8,'7R13nctv2'!$H$8)</c:f>
              <c:numCache>
                <c:formatCode>0.00%</c:formatCode>
                <c:ptCount val="5"/>
                <c:pt idx="0">
                  <c:v>0.86782462416961204</c:v>
                </c:pt>
                <c:pt idx="1">
                  <c:v>0.90369734976929506</c:v>
                </c:pt>
                <c:pt idx="2">
                  <c:v>0.84764267990074404</c:v>
                </c:pt>
                <c:pt idx="3">
                  <c:v>0.796079172970247</c:v>
                </c:pt>
                <c:pt idx="4">
                  <c:v>0.95975201963784595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7A-4077-BB49-7B70FE382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341343"/>
        <c:axId val="56470180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'7R13nctv2'!$A$9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'7R13nctv2'!$B$4:$M$4</c15:sqref>
                        </c15:fullRef>
                        <c15:formulaRef>
                          <c15:sqref>('7R13nctv2'!$B$4:$E$4,'7R13nctv2'!$H$4)</c15:sqref>
                        </c15:formulaRef>
                      </c:ext>
                    </c:extLst>
                    <c:strCache>
                      <c:ptCount val="5"/>
                      <c:pt idx="0">
                        <c:v>AVG all</c:v>
                      </c:pt>
                      <c:pt idx="1">
                        <c:v>AVG LP</c:v>
                      </c:pt>
                      <c:pt idx="2">
                        <c:v>link</c:v>
                      </c:pt>
                      <c:pt idx="3">
                        <c:v>R AVG dir</c:v>
                      </c:pt>
                      <c:pt idx="4">
                        <c:v>P 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'7R13nctv2'!$B$9:$M$9</c15:sqref>
                        </c15:fullRef>
                        <c15:formulaRef>
                          <c15:sqref>('7R13nctv2'!$B$9:$E$9,'7R13nctv2'!$H$9)</c15:sqref>
                        </c15:formulaRef>
                      </c:ext>
                    </c:extLst>
                    <c:numCache>
                      <c:formatCode>0.00%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17A-4077-BB49-7B70FE3825B2}"/>
                  </c:ext>
                </c:extLst>
              </c15:ser>
            </c15:filteredBarSeries>
          </c:ext>
        </c:extLst>
      </c:barChart>
      <c:catAx>
        <c:axId val="52634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01807"/>
        <c:crosses val="autoZero"/>
        <c:auto val="1"/>
        <c:lblAlgn val="ctr"/>
        <c:lblOffset val="100"/>
        <c:noMultiLvlLbl val="0"/>
      </c:catAx>
      <c:valAx>
        <c:axId val="5647018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4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11</xdr:row>
      <xdr:rowOff>146050</xdr:rowOff>
    </xdr:from>
    <xdr:to>
      <xdr:col>7</xdr:col>
      <xdr:colOff>288925</xdr:colOff>
      <xdr:row>26</xdr:row>
      <xdr:rowOff>127000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884CCC1-8E0B-47F6-830E-46CA1B4A6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190500</xdr:rowOff>
    </xdr:from>
    <xdr:to>
      <xdr:col>5</xdr:col>
      <xdr:colOff>603249</xdr:colOff>
      <xdr:row>14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BBF9620-15CC-406C-AC5B-FCD34BCCD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41275</xdr:rowOff>
    </xdr:from>
    <xdr:to>
      <xdr:col>5</xdr:col>
      <xdr:colOff>647700</xdr:colOff>
      <xdr:row>31</xdr:row>
      <xdr:rowOff>22225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51F6747-414E-447F-9B84-38DA580D8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747751</xdr:colOff>
      <xdr:row>9</xdr:row>
      <xdr:rowOff>37352</xdr:rowOff>
    </xdr:from>
    <xdr:to>
      <xdr:col>10</xdr:col>
      <xdr:colOff>862852</xdr:colOff>
      <xdr:row>24</xdr:row>
      <xdr:rowOff>179294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973C096-7EC3-472C-A486-31B5DBA3C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cdc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iassunt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7R13nctv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frame"/>
      <sheetName val="Vocabulary"/>
      <sheetName val="Dataset_NEW_2"/>
      <sheetName val="Dataset_NEW_3"/>
      <sheetName val="7N2"/>
      <sheetName val="7N2corr"/>
      <sheetName val="7N2mistake"/>
      <sheetName val="7N2corr2"/>
      <sheetName val="7R2"/>
      <sheetName val="7R3"/>
      <sheetName val="7R3tv"/>
      <sheetName val="7R4"/>
      <sheetName val="7R4tv"/>
      <sheetName val="7R5"/>
      <sheetName val="7R6"/>
      <sheetName val="7R7"/>
      <sheetName val="7R8"/>
      <sheetName val="7R9"/>
      <sheetName val="7R10"/>
      <sheetName val="7R11"/>
      <sheetName val="7R12"/>
      <sheetName val="7R13"/>
      <sheetName val="7R13bis"/>
      <sheetName val="7R13tris"/>
      <sheetName val="7R13-4"/>
      <sheetName val="7R13relu"/>
      <sheetName val="7R13tv"/>
      <sheetName val="7R13tvnc"/>
      <sheetName val="7R13nctv2"/>
      <sheetName val="7R13nctv3"/>
      <sheetName val="7R13nctv-d3"/>
      <sheetName val="7R13nc"/>
      <sheetName val="7R13nc2"/>
      <sheetName val="7R13tbn"/>
      <sheetName val="7R13tbn2"/>
      <sheetName val="7R13sde"/>
      <sheetName val="7R13tbnsbe"/>
      <sheetName val="7R13all"/>
      <sheetName val="7R13nd"/>
      <sheetName val="7R13ndnc"/>
      <sheetName val="7R14"/>
      <sheetName val="7R15"/>
      <sheetName val="7R16"/>
      <sheetName val="7R17"/>
      <sheetName val="7R18"/>
      <sheetName val="7R19"/>
      <sheetName val="7R19-2"/>
      <sheetName val="7R19-prop"/>
      <sheetName val="7R13nctv-props"/>
      <sheetName val="7R13nctv-nores"/>
      <sheetName val="7R13nctvnd-nores"/>
      <sheetName val="7R13nctv-nores-propos"/>
      <sheetName val="Empty"/>
    </sheetNames>
    <sheetDataSet>
      <sheetData sheetId="0">
        <row r="61">
          <cell r="I61" t="str">
            <v>value</v>
          </cell>
          <cell r="J61" t="str">
            <v>policy</v>
          </cell>
          <cell r="K61" t="str">
            <v>testimony</v>
          </cell>
          <cell r="L61" t="str">
            <v>fact</v>
          </cell>
          <cell r="M61" t="str">
            <v>reference</v>
          </cell>
        </row>
        <row r="65">
          <cell r="I65">
            <v>2160</v>
          </cell>
          <cell r="J65">
            <v>815</v>
          </cell>
          <cell r="K65">
            <v>1026</v>
          </cell>
          <cell r="L65">
            <v>746</v>
          </cell>
          <cell r="M65">
            <v>32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O1" t="str">
            <v>AVG all</v>
          </cell>
          <cell r="P1" t="str">
            <v>AVG LP</v>
          </cell>
          <cell r="Q1" t="str">
            <v>link</v>
          </cell>
          <cell r="R1" t="str">
            <v>R AVG dir</v>
          </cell>
          <cell r="S1" t="str">
            <v>R reason</v>
          </cell>
          <cell r="T1" t="str">
            <v>R evidence</v>
          </cell>
          <cell r="U1" t="str">
            <v>P AVG</v>
          </cell>
          <cell r="V1" t="str">
            <v>P policy</v>
          </cell>
          <cell r="W1" t="str">
            <v>P fact</v>
          </cell>
          <cell r="X1" t="str">
            <v>P testimony</v>
          </cell>
          <cell r="Y1" t="str">
            <v>P value</v>
          </cell>
          <cell r="Z1" t="str">
            <v>P reference</v>
          </cell>
        </row>
        <row r="2">
          <cell r="N2" t="str">
            <v>Baseline</v>
          </cell>
          <cell r="P2">
            <v>0.5</v>
          </cell>
          <cell r="Q2">
            <v>0.26700000000000002</v>
          </cell>
          <cell r="U2">
            <v>0.73499999999999999</v>
          </cell>
          <cell r="V2">
            <v>0.76400000000000001</v>
          </cell>
          <cell r="W2">
            <v>0.78700000000000003</v>
          </cell>
          <cell r="X2">
            <v>0.75800000000000001</v>
          </cell>
          <cell r="Y2">
            <v>0.42499999999999999</v>
          </cell>
          <cell r="Z2">
            <v>1</v>
          </cell>
        </row>
        <row r="3">
          <cell r="N3" t="str">
            <v>test</v>
          </cell>
          <cell r="O3">
            <v>0.36523875823317398</v>
          </cell>
          <cell r="P3">
            <v>0.47281450733230901</v>
          </cell>
          <cell r="Q3">
            <v>0.29285714285714198</v>
          </cell>
          <cell r="R3">
            <v>0.150087260034904</v>
          </cell>
          <cell r="S3">
            <v>0.30017452006980799</v>
          </cell>
          <cell r="T3">
            <v>0</v>
          </cell>
          <cell r="U3">
            <v>0.65277187180747498</v>
          </cell>
          <cell r="V3">
            <v>0.74358974358974295</v>
          </cell>
          <cell r="W3">
            <v>0.403100775193798</v>
          </cell>
          <cell r="X3">
            <v>0.72857142857142798</v>
          </cell>
          <cell r="Y3">
            <v>0.72193074501573895</v>
          </cell>
          <cell r="Z3">
            <v>0.66666666666666596</v>
          </cell>
        </row>
        <row r="4">
          <cell r="N4" t="str">
            <v>validation</v>
          </cell>
          <cell r="O4">
            <v>0.41330022505931402</v>
          </cell>
          <cell r="P4">
            <v>0.52954443352992997</v>
          </cell>
          <cell r="Q4">
            <v>0.35955056179775202</v>
          </cell>
          <cell r="R4">
            <v>0.18081180811808101</v>
          </cell>
          <cell r="S4">
            <v>0.36162361623616202</v>
          </cell>
          <cell r="T4">
            <v>0</v>
          </cell>
          <cell r="U4">
            <v>0.69953830526210803</v>
          </cell>
          <cell r="V4">
            <v>0.72483221476509996</v>
          </cell>
          <cell r="W4">
            <v>0.36496350364963498</v>
          </cell>
          <cell r="X4">
            <v>0.70899470899470896</v>
          </cell>
          <cell r="Y4">
            <v>0.69890109890109797</v>
          </cell>
          <cell r="Z4">
            <v>1</v>
          </cell>
        </row>
        <row r="5">
          <cell r="N5" t="str">
            <v>train</v>
          </cell>
          <cell r="O5">
            <v>0.86782462416961204</v>
          </cell>
          <cell r="P5">
            <v>0.90369734976929506</v>
          </cell>
          <cell r="Q5">
            <v>0.84764267990074404</v>
          </cell>
          <cell r="R5">
            <v>0.796079172970247</v>
          </cell>
          <cell r="S5">
            <v>0.84215834594049399</v>
          </cell>
          <cell r="T5">
            <v>0.749999999999999</v>
          </cell>
          <cell r="U5">
            <v>0.95975201963784595</v>
          </cell>
          <cell r="V5">
            <v>0.96818572656921698</v>
          </cell>
          <cell r="W5">
            <v>0.92250233426703998</v>
          </cell>
          <cell r="X5">
            <v>0.95732107682206102</v>
          </cell>
          <cell r="Y5">
            <v>0.95075096053091102</v>
          </cell>
          <cell r="Z5">
            <v>1</v>
          </cell>
        </row>
        <row r="29">
          <cell r="C29" t="str">
            <v>link_F1_0</v>
          </cell>
          <cell r="D29" t="str">
            <v>link_loss</v>
          </cell>
          <cell r="E29" t="str">
            <v>loss</v>
          </cell>
          <cell r="F29" t="str">
            <v>relation_F1_0_1_2_3</v>
          </cell>
          <cell r="G29" t="str">
            <v>relation_F1_0_2</v>
          </cell>
          <cell r="H29" t="str">
            <v>relation_loss</v>
          </cell>
          <cell r="I29" t="str">
            <v>source_F1_0_1_2_3_4</v>
          </cell>
          <cell r="J29" t="str">
            <v>source_loss</v>
          </cell>
          <cell r="K29" t="str">
            <v>target_F1_0_1_2_3_4</v>
          </cell>
          <cell r="L29" t="str">
            <v>target_loss</v>
          </cell>
          <cell r="M29" t="str">
            <v>val_link_F1_0</v>
          </cell>
          <cell r="N29" t="str">
            <v>val_link_loss</v>
          </cell>
          <cell r="O29" t="str">
            <v>val_loss</v>
          </cell>
          <cell r="P29" t="str">
            <v>val_relation_F1_0_1_2_3</v>
          </cell>
          <cell r="Q29" t="str">
            <v>val_relation_F1_0_2</v>
          </cell>
          <cell r="R29" t="str">
            <v>val_relation_loss</v>
          </cell>
          <cell r="S29" t="str">
            <v>val_source_F1_0_1_2_3_4</v>
          </cell>
          <cell r="T29" t="str">
            <v>val_source_loss</v>
          </cell>
          <cell r="U29" t="str">
            <v>val_target_F1_0_1_2_3_4</v>
          </cell>
          <cell r="V29" t="str">
            <v>val_target_loss</v>
          </cell>
        </row>
        <row r="30">
          <cell r="B30">
            <v>1</v>
          </cell>
          <cell r="C30">
            <v>4.0867847955891302E-2</v>
          </cell>
          <cell r="D30">
            <v>0.37300340947490501</v>
          </cell>
          <cell r="E30">
            <v>13.385596921985201</v>
          </cell>
          <cell r="F30">
            <v>2.78392799659819E-2</v>
          </cell>
          <cell r="G30">
            <v>2.3966453084740501E-2</v>
          </cell>
          <cell r="H30">
            <v>1.00482910807649</v>
          </cell>
          <cell r="I30">
            <v>0.195662091421093</v>
          </cell>
          <cell r="J30">
            <v>1.6185143882047299</v>
          </cell>
          <cell r="K30">
            <v>0.19833849085577099</v>
          </cell>
          <cell r="L30">
            <v>1.6114225006496901</v>
          </cell>
        </row>
        <row r="31">
          <cell r="B31">
            <v>2</v>
          </cell>
          <cell r="C31">
            <v>6.4635248242306403E-3</v>
          </cell>
          <cell r="D31">
            <v>0.12998971530643499</v>
          </cell>
          <cell r="E31">
            <v>5.52069927372448</v>
          </cell>
          <cell r="F31">
            <v>8.4486972853471207E-3</v>
          </cell>
          <cell r="G31">
            <v>5.4611537549197403E-3</v>
          </cell>
          <cell r="H31">
            <v>0.28313165178459498</v>
          </cell>
          <cell r="I31">
            <v>0.23641905807718899</v>
          </cell>
          <cell r="J31">
            <v>1.2924754773171101</v>
          </cell>
          <cell r="K31">
            <v>0.24074083683377501</v>
          </cell>
          <cell r="L31">
            <v>1.2881176659392599</v>
          </cell>
        </row>
        <row r="32">
          <cell r="B32">
            <v>3</v>
          </cell>
          <cell r="C32">
            <v>0</v>
          </cell>
          <cell r="D32">
            <v>0.11837924113569</v>
          </cell>
          <cell r="E32">
            <v>4.7789663185551596</v>
          </cell>
          <cell r="F32">
            <v>9.1301887990846795E-3</v>
          </cell>
          <cell r="G32">
            <v>6.7252966898827104E-3</v>
          </cell>
          <cell r="H32">
            <v>0.251530461782767</v>
          </cell>
          <cell r="I32">
            <v>0.359626759424725</v>
          </cell>
          <cell r="J32">
            <v>1.08674014296847</v>
          </cell>
          <cell r="K32">
            <v>0.36789975850963202</v>
          </cell>
          <cell r="L32">
            <v>1.0688111423922499</v>
          </cell>
        </row>
        <row r="33">
          <cell r="B33">
            <v>4</v>
          </cell>
          <cell r="C33">
            <v>1.3181304524828101E-2</v>
          </cell>
          <cell r="D33">
            <v>0.11125625098768099</v>
          </cell>
          <cell r="E33">
            <v>4.32827629886284</v>
          </cell>
          <cell r="F33">
            <v>1.41353807433793E-2</v>
          </cell>
          <cell r="G33">
            <v>1.1704821266077199E-2</v>
          </cell>
          <cell r="H33">
            <v>0.23510693484857201</v>
          </cell>
          <cell r="I33">
            <v>0.42226911473951001</v>
          </cell>
          <cell r="J33">
            <v>0.93938577226701403</v>
          </cell>
          <cell r="K33">
            <v>0.42536474211745101</v>
          </cell>
          <cell r="L33">
            <v>0.93076615344503899</v>
          </cell>
        </row>
        <row r="34">
          <cell r="B34">
            <v>5</v>
          </cell>
          <cell r="C34">
            <v>1.99604084306544E-2</v>
          </cell>
          <cell r="D34">
            <v>0.108949623957855</v>
          </cell>
          <cell r="E34">
            <v>4.0961339656171303</v>
          </cell>
          <cell r="F34">
            <v>2.5197464713133302E-2</v>
          </cell>
          <cell r="G34">
            <v>1.59160761832569E-2</v>
          </cell>
          <cell r="H34">
            <v>0.22604453064340599</v>
          </cell>
          <cell r="I34">
            <v>0.44302621583436602</v>
          </cell>
          <cell r="J34">
            <v>0.867879621821386</v>
          </cell>
          <cell r="K34">
            <v>0.44515665591456699</v>
          </cell>
          <cell r="L34">
            <v>0.86191276302831299</v>
          </cell>
        </row>
        <row r="35">
          <cell r="B35">
            <v>6</v>
          </cell>
          <cell r="C35">
            <v>3.66563856560434E-2</v>
          </cell>
          <cell r="D35">
            <v>0.10568995529174401</v>
          </cell>
          <cell r="E35">
            <v>3.8899926017312398</v>
          </cell>
          <cell r="F35">
            <v>2.9932646390290099E-2</v>
          </cell>
          <cell r="G35">
            <v>2.5512905344868001E-2</v>
          </cell>
          <cell r="H35">
            <v>0.21724806430295701</v>
          </cell>
          <cell r="I35">
            <v>0.46286750018720402</v>
          </cell>
          <cell r="J35">
            <v>0.809909147033673</v>
          </cell>
          <cell r="K35">
            <v>0.48895483092489</v>
          </cell>
          <cell r="L35">
            <v>0.80256214725200103</v>
          </cell>
        </row>
        <row r="36">
          <cell r="B36">
            <v>7</v>
          </cell>
          <cell r="C36">
            <v>4.7269424898942598E-2</v>
          </cell>
          <cell r="D36">
            <v>0.103935080287655</v>
          </cell>
          <cell r="E36">
            <v>3.7167008242963702</v>
          </cell>
          <cell r="F36">
            <v>4.4458302231211E-2</v>
          </cell>
          <cell r="G36">
            <v>2.89803464753795E-2</v>
          </cell>
          <cell r="H36">
            <v>0.21279487791596299</v>
          </cell>
          <cell r="I36">
            <v>0.59966150895169701</v>
          </cell>
          <cell r="J36">
            <v>0.74369366516576996</v>
          </cell>
          <cell r="K36">
            <v>0.63457811862110403</v>
          </cell>
          <cell r="L36">
            <v>0.74072846373662604</v>
          </cell>
        </row>
        <row r="37">
          <cell r="B37">
            <v>8</v>
          </cell>
          <cell r="C37">
            <v>7.3560114766524395E-2</v>
          </cell>
          <cell r="D37">
            <v>0.100149742659059</v>
          </cell>
          <cell r="E37">
            <v>3.5505417710706002</v>
          </cell>
          <cell r="F37">
            <v>5.8911515734743097E-2</v>
          </cell>
          <cell r="G37">
            <v>4.9741273746719203E-2</v>
          </cell>
          <cell r="H37">
            <v>0.205107013524641</v>
          </cell>
          <cell r="I37">
            <v>0.66846397984401695</v>
          </cell>
          <cell r="J37">
            <v>0.69868888961592901</v>
          </cell>
          <cell r="K37">
            <v>0.66115385203091503</v>
          </cell>
          <cell r="L37">
            <v>0.69669477171583105</v>
          </cell>
        </row>
        <row r="38">
          <cell r="B38">
            <v>9</v>
          </cell>
          <cell r="C38">
            <v>0.118381542343058</v>
          </cell>
          <cell r="D38">
            <v>9.8485199135170606E-2</v>
          </cell>
          <cell r="E38">
            <v>3.4287642637782798</v>
          </cell>
          <cell r="F38">
            <v>7.7241446114256096E-2</v>
          </cell>
          <cell r="G38">
            <v>6.7158175171885895E-2</v>
          </cell>
          <cell r="H38">
            <v>0.200432178260704</v>
          </cell>
          <cell r="I38">
            <v>0.71318975417124697</v>
          </cell>
          <cell r="J38">
            <v>0.66054765126125703</v>
          </cell>
          <cell r="K38">
            <v>0.71340804493677001</v>
          </cell>
          <cell r="L38">
            <v>0.65973215461538803</v>
          </cell>
        </row>
        <row r="39">
          <cell r="B39">
            <v>10</v>
          </cell>
          <cell r="C39">
            <v>0.126885504406064</v>
          </cell>
          <cell r="D39">
            <v>9.6596678558787605E-2</v>
          </cell>
          <cell r="E39">
            <v>3.3304577714621999</v>
          </cell>
          <cell r="F39">
            <v>8.6226089024422997E-2</v>
          </cell>
          <cell r="G39">
            <v>7.8132040188575905E-2</v>
          </cell>
          <cell r="H39">
            <v>0.196253477355045</v>
          </cell>
          <cell r="I39">
            <v>0.73973999611474295</v>
          </cell>
          <cell r="J39">
            <v>0.63166513471074104</v>
          </cell>
          <cell r="K39">
            <v>0.74188291068233403</v>
          </cell>
          <cell r="L39">
            <v>0.63173272886078202</v>
          </cell>
        </row>
        <row r="40">
          <cell r="B40">
            <v>11</v>
          </cell>
          <cell r="C40">
            <v>0.16911937953279699</v>
          </cell>
          <cell r="D40">
            <v>9.5872450385927802E-2</v>
          </cell>
          <cell r="E40">
            <v>3.2582696250121499</v>
          </cell>
          <cell r="F40">
            <v>9.9128454908138999E-2</v>
          </cell>
          <cell r="G40">
            <v>9.7023111807460094E-2</v>
          </cell>
          <cell r="H40">
            <v>0.19631183788374601</v>
          </cell>
          <cell r="I40">
            <v>0.76267644616131103</v>
          </cell>
          <cell r="J40">
            <v>0.59503128675663097</v>
          </cell>
          <cell r="K40">
            <v>0.76654753515396601</v>
          </cell>
          <cell r="L40">
            <v>0.59500648543369505</v>
          </cell>
        </row>
        <row r="41">
          <cell r="B41">
            <v>12</v>
          </cell>
          <cell r="C41">
            <v>0.14312890402995701</v>
          </cell>
          <cell r="D41">
            <v>9.3643832082186101E-2</v>
          </cell>
          <cell r="E41">
            <v>3.1352947741580302</v>
          </cell>
          <cell r="F41">
            <v>0.10352392977899399</v>
          </cell>
          <cell r="G41">
            <v>9.1028662765473195E-2</v>
          </cell>
          <cell r="H41">
            <v>0.18918644391954101</v>
          </cell>
          <cell r="I41">
            <v>0.77925164968599303</v>
          </cell>
          <cell r="J41">
            <v>0.56617571547972501</v>
          </cell>
          <cell r="K41">
            <v>0.77793747734135499</v>
          </cell>
          <cell r="L41">
            <v>0.57134316747401703</v>
          </cell>
        </row>
        <row r="42">
          <cell r="B42">
            <v>13</v>
          </cell>
          <cell r="C42">
            <v>0.18651450875699799</v>
          </cell>
          <cell r="D42">
            <v>9.2780249672234097E-2</v>
          </cell>
          <cell r="E42">
            <v>3.06629356685584</v>
          </cell>
          <cell r="F42">
            <v>0.122690183997835</v>
          </cell>
          <cell r="G42">
            <v>0.13032788054528199</v>
          </cell>
          <cell r="H42">
            <v>0.18860487010065199</v>
          </cell>
          <cell r="I42">
            <v>0.79416055367121596</v>
          </cell>
          <cell r="J42">
            <v>0.53877837936913697</v>
          </cell>
          <cell r="K42">
            <v>0.79785000729146005</v>
          </cell>
          <cell r="L42">
            <v>0.53461501831255698</v>
          </cell>
        </row>
        <row r="43">
          <cell r="B43">
            <v>14</v>
          </cell>
          <cell r="C43">
            <v>0.18979164434796</v>
          </cell>
          <cell r="D43">
            <v>8.9645491541621797E-2</v>
          </cell>
          <cell r="E43">
            <v>2.95935600991257</v>
          </cell>
          <cell r="F43">
            <v>0.127748677521586</v>
          </cell>
          <cell r="G43">
            <v>0.12693119672591099</v>
          </cell>
          <cell r="H43">
            <v>0.182006066298672</v>
          </cell>
          <cell r="I43">
            <v>0.80224170905785497</v>
          </cell>
          <cell r="J43">
            <v>0.51547949811721805</v>
          </cell>
          <cell r="K43">
            <v>0.809613815598347</v>
          </cell>
          <cell r="L43">
            <v>0.51589330044441895</v>
          </cell>
        </row>
        <row r="44">
          <cell r="B44">
            <v>15</v>
          </cell>
          <cell r="C44">
            <v>0.27121766364167199</v>
          </cell>
          <cell r="D44">
            <v>8.8303914086906493E-2</v>
          </cell>
          <cell r="E44">
            <v>2.9195063519039901</v>
          </cell>
          <cell r="F44">
            <v>0.14902167485330201</v>
          </cell>
          <cell r="G44">
            <v>0.17402957233361399</v>
          </cell>
          <cell r="H44">
            <v>0.178947720553707</v>
          </cell>
          <cell r="I44">
            <v>0.80700234246761005</v>
          </cell>
          <cell r="J44">
            <v>0.50980349065523201</v>
          </cell>
          <cell r="K44">
            <v>0.81022221546423401</v>
          </cell>
          <cell r="L44">
            <v>0.51055968466958701</v>
          </cell>
        </row>
        <row r="45">
          <cell r="B45">
            <v>16</v>
          </cell>
          <cell r="C45">
            <v>0.23033918949441301</v>
          </cell>
          <cell r="D45">
            <v>8.6541943112276698E-2</v>
          </cell>
          <cell r="E45">
            <v>2.8372426511824398</v>
          </cell>
          <cell r="F45">
            <v>0.13772862639567901</v>
          </cell>
          <cell r="G45">
            <v>0.12983039367941501</v>
          </cell>
          <cell r="H45">
            <v>0.17599513569025199</v>
          </cell>
          <cell r="I45">
            <v>0.83007784097964499</v>
          </cell>
          <cell r="J45">
            <v>0.48130194461263098</v>
          </cell>
          <cell r="K45">
            <v>0.82848252865249195</v>
          </cell>
          <cell r="L45">
            <v>0.48472987486623098</v>
          </cell>
        </row>
        <row r="46">
          <cell r="B46">
            <v>17</v>
          </cell>
          <cell r="C46">
            <v>0.253088092135408</v>
          </cell>
          <cell r="D46">
            <v>8.5421345689717404E-2</v>
          </cell>
          <cell r="E46">
            <v>2.7673051144361498</v>
          </cell>
          <cell r="F46">
            <v>0.14991883876581399</v>
          </cell>
          <cell r="G46">
            <v>0.153669715110757</v>
          </cell>
          <cell r="H46">
            <v>0.17217434774454601</v>
          </cell>
          <cell r="I46">
            <v>0.83329867628647103</v>
          </cell>
          <cell r="J46">
            <v>0.46110243011352198</v>
          </cell>
          <cell r="K46">
            <v>0.83164004453691198</v>
          </cell>
          <cell r="L46">
            <v>0.47159448459978398</v>
          </cell>
        </row>
        <row r="47">
          <cell r="B47">
            <v>18</v>
          </cell>
          <cell r="C47">
            <v>0.27219472484606999</v>
          </cell>
          <cell r="D47">
            <v>8.5057343394238399E-2</v>
          </cell>
          <cell r="E47">
            <v>2.7057690942798298</v>
          </cell>
          <cell r="F47">
            <v>0.16713244463662999</v>
          </cell>
          <cell r="G47">
            <v>0.164757906559342</v>
          </cell>
          <cell r="H47">
            <v>0.16946086518928499</v>
          </cell>
          <cell r="I47">
            <v>0.84752984083604899</v>
          </cell>
          <cell r="J47">
            <v>0.44519709507566102</v>
          </cell>
          <cell r="K47">
            <v>0.84304319497909996</v>
          </cell>
          <cell r="L47">
            <v>0.45148979554174401</v>
          </cell>
        </row>
        <row r="48">
          <cell r="B48">
            <v>19</v>
          </cell>
          <cell r="C48">
            <v>0.30572912878667902</v>
          </cell>
          <cell r="D48">
            <v>8.0767718116245293E-2</v>
          </cell>
          <cell r="E48">
            <v>2.6263417591590401</v>
          </cell>
          <cell r="F48">
            <v>0.17731827222164401</v>
          </cell>
          <cell r="G48">
            <v>0.18280939260203899</v>
          </cell>
          <cell r="H48">
            <v>0.164231971831382</v>
          </cell>
          <cell r="I48">
            <v>0.85061628995873795</v>
          </cell>
          <cell r="J48">
            <v>0.43105370670929799</v>
          </cell>
          <cell r="K48">
            <v>0.84374063370566499</v>
          </cell>
          <cell r="L48">
            <v>0.436835799638914</v>
          </cell>
        </row>
        <row r="49">
          <cell r="B49">
            <v>20</v>
          </cell>
          <cell r="C49">
            <v>0.31578154763477201</v>
          </cell>
          <cell r="D49">
            <v>8.2999996159256406E-2</v>
          </cell>
          <cell r="E49">
            <v>2.6604492495851302</v>
          </cell>
          <cell r="F49">
            <v>0.179008628143939</v>
          </cell>
          <cell r="G49">
            <v>0.17909127632191599</v>
          </cell>
          <cell r="H49">
            <v>0.16754496237473701</v>
          </cell>
          <cell r="I49">
            <v>0.847702270689624</v>
          </cell>
          <cell r="J49">
            <v>0.43466552324535501</v>
          </cell>
          <cell r="K49">
            <v>0.84212508378402695</v>
          </cell>
          <cell r="L49">
            <v>0.43167375525896401</v>
          </cell>
        </row>
        <row r="50">
          <cell r="B50">
            <v>21</v>
          </cell>
          <cell r="C50">
            <v>0.30199814881470499</v>
          </cell>
          <cell r="D50">
            <v>8.0899678614404003E-2</v>
          </cell>
          <cell r="E50">
            <v>2.6089630789473701</v>
          </cell>
          <cell r="F50">
            <v>0.17546381207085701</v>
          </cell>
          <cell r="G50">
            <v>0.16658211308342399</v>
          </cell>
          <cell r="H50">
            <v>0.16351339315397101</v>
          </cell>
          <cell r="I50">
            <v>0.85407199664908195</v>
          </cell>
          <cell r="J50">
            <v>0.427328128001776</v>
          </cell>
          <cell r="K50">
            <v>0.85148206670218596</v>
          </cell>
          <cell r="L50">
            <v>0.42505497012028498</v>
          </cell>
        </row>
        <row r="51">
          <cell r="B51">
            <v>22</v>
          </cell>
          <cell r="C51">
            <v>0.294051663899557</v>
          </cell>
          <cell r="D51">
            <v>8.0747448289675103E-2</v>
          </cell>
          <cell r="E51">
            <v>2.5777783680222299</v>
          </cell>
          <cell r="F51">
            <v>0.17487397866295601</v>
          </cell>
          <cell r="G51">
            <v>0.17460349894308599</v>
          </cell>
          <cell r="H51">
            <v>0.16265703382459801</v>
          </cell>
          <cell r="I51">
            <v>0.845026045922327</v>
          </cell>
          <cell r="J51">
            <v>0.41209796445862101</v>
          </cell>
          <cell r="K51">
            <v>0.84094539009358105</v>
          </cell>
          <cell r="L51">
            <v>0.41509310292743801</v>
          </cell>
        </row>
        <row r="52">
          <cell r="B52">
            <v>23</v>
          </cell>
          <cell r="C52">
            <v>0.348757732521353</v>
          </cell>
          <cell r="D52">
            <v>7.9509767720320604E-2</v>
          </cell>
          <cell r="E52">
            <v>2.5158953567848301</v>
          </cell>
          <cell r="F52">
            <v>0.21038485563951401</v>
          </cell>
          <cell r="G52">
            <v>0.204801663391488</v>
          </cell>
          <cell r="H52">
            <v>0.15810469830483501</v>
          </cell>
          <cell r="I52">
            <v>0.853303442546129</v>
          </cell>
          <cell r="J52">
            <v>0.40476331061621301</v>
          </cell>
          <cell r="K52">
            <v>0.85073337942822203</v>
          </cell>
          <cell r="L52">
            <v>0.40441956582271199</v>
          </cell>
        </row>
        <row r="53">
          <cell r="B53">
            <v>24</v>
          </cell>
          <cell r="C53">
            <v>0.36941549392163198</v>
          </cell>
          <cell r="D53">
            <v>7.7911219207358204E-2</v>
          </cell>
          <cell r="E53">
            <v>2.4826554954289901</v>
          </cell>
          <cell r="F53">
            <v>0.21534460196208199</v>
          </cell>
          <cell r="G53">
            <v>0.22167555487724</v>
          </cell>
          <cell r="H53">
            <v>0.15737402869057701</v>
          </cell>
          <cell r="I53">
            <v>0.86316293162319502</v>
          </cell>
          <cell r="J53">
            <v>0.38815428318576201</v>
          </cell>
          <cell r="K53">
            <v>0.85643130967893299</v>
          </cell>
          <cell r="L53">
            <v>0.39323182619011399</v>
          </cell>
        </row>
        <row r="54">
          <cell r="B54">
            <v>25</v>
          </cell>
          <cell r="C54">
            <v>0.39129194469655099</v>
          </cell>
          <cell r="D54">
            <v>7.4439302134920796E-2</v>
          </cell>
          <cell r="E54">
            <v>2.39487171712504</v>
          </cell>
          <cell r="F54">
            <v>0.23513879863502801</v>
          </cell>
          <cell r="G54">
            <v>0.23747002254729799</v>
          </cell>
          <cell r="H54">
            <v>0.149531735873282</v>
          </cell>
          <cell r="I54">
            <v>0.86887934800565003</v>
          </cell>
          <cell r="J54">
            <v>0.38553108598978397</v>
          </cell>
          <cell r="K54">
            <v>0.86839737375556203</v>
          </cell>
          <cell r="L54">
            <v>0.38473020175891798</v>
          </cell>
        </row>
        <row r="55">
          <cell r="B55">
            <v>26</v>
          </cell>
          <cell r="C55">
            <v>0.38906133402646498</v>
          </cell>
          <cell r="D55">
            <v>7.5090513770146999E-2</v>
          </cell>
          <cell r="E55">
            <v>2.4140540628253002</v>
          </cell>
          <cell r="F55">
            <v>0.243752203061849</v>
          </cell>
          <cell r="G55">
            <v>0.243821804440777</v>
          </cell>
          <cell r="H55">
            <v>0.15028211517749801</v>
          </cell>
          <cell r="I55">
            <v>0.862997446280938</v>
          </cell>
          <cell r="J55">
            <v>0.38580924857160898</v>
          </cell>
          <cell r="K55">
            <v>0.86900053560935298</v>
          </cell>
          <cell r="L55">
            <v>0.39324433252409702</v>
          </cell>
        </row>
        <row r="56">
          <cell r="B56">
            <v>27</v>
          </cell>
          <cell r="C56">
            <v>0.37494972384851999</v>
          </cell>
          <cell r="D56">
            <v>7.7862998979829998E-2</v>
          </cell>
          <cell r="E56">
            <v>2.4344105208875102</v>
          </cell>
          <cell r="F56">
            <v>0.222082908615819</v>
          </cell>
          <cell r="G56">
            <v>0.221194990039457</v>
          </cell>
          <cell r="H56">
            <v>0.153581457138696</v>
          </cell>
          <cell r="I56">
            <v>0.87149949313464703</v>
          </cell>
          <cell r="J56">
            <v>0.38089570555402602</v>
          </cell>
          <cell r="K56">
            <v>0.87000790618100898</v>
          </cell>
          <cell r="L56">
            <v>0.38215096205639498</v>
          </cell>
        </row>
        <row r="57">
          <cell r="B57">
            <v>28</v>
          </cell>
          <cell r="C57">
            <v>0.39082680787548801</v>
          </cell>
          <cell r="D57">
            <v>7.2971787304677696E-2</v>
          </cell>
          <cell r="E57">
            <v>2.3327889704691498</v>
          </cell>
          <cell r="F57">
            <v>0.237535798710825</v>
          </cell>
          <cell r="G57">
            <v>0.22850072936233901</v>
          </cell>
          <cell r="H57">
            <v>0.147605355122018</v>
          </cell>
          <cell r="I57">
            <v>0.875462268752768</v>
          </cell>
          <cell r="J57">
            <v>0.35888401363595201</v>
          </cell>
          <cell r="K57">
            <v>0.87424033214234398</v>
          </cell>
          <cell r="L57">
            <v>0.36002213253654702</v>
          </cell>
        </row>
        <row r="58">
          <cell r="B58">
            <v>29</v>
          </cell>
          <cell r="C58">
            <v>0.40148573803235399</v>
          </cell>
          <cell r="D58">
            <v>7.3459915717627902E-2</v>
          </cell>
          <cell r="E58">
            <v>2.27632062097861</v>
          </cell>
          <cell r="F58">
            <v>0.250658124578167</v>
          </cell>
          <cell r="G58">
            <v>0.241842608292651</v>
          </cell>
          <cell r="H58">
            <v>0.144163294147233</v>
          </cell>
          <cell r="I58">
            <v>0.87685777534787002</v>
          </cell>
          <cell r="J58">
            <v>0.35026946908970003</v>
          </cell>
          <cell r="K58">
            <v>0.88945476008401902</v>
          </cell>
          <cell r="L58">
            <v>0.345087231125703</v>
          </cell>
        </row>
        <row r="59">
          <cell r="B59">
            <v>30</v>
          </cell>
          <cell r="C59">
            <v>0.396866559525338</v>
          </cell>
          <cell r="D59">
            <v>7.1852777598959694E-2</v>
          </cell>
          <cell r="E59">
            <v>2.2960332370293002</v>
          </cell>
          <cell r="F59">
            <v>0.25682252105681103</v>
          </cell>
          <cell r="G59">
            <v>0.26466346718718398</v>
          </cell>
          <cell r="H59">
            <v>0.14497445731668901</v>
          </cell>
          <cell r="I59">
            <v>0.88232912175801403</v>
          </cell>
          <cell r="J59">
            <v>0.35559294993711699</v>
          </cell>
          <cell r="K59">
            <v>0.88528092397550695</v>
          </cell>
          <cell r="L59">
            <v>0.34909612442906401</v>
          </cell>
        </row>
        <row r="60">
          <cell r="B60">
            <v>31</v>
          </cell>
          <cell r="C60">
            <v>0.40463774524965701</v>
          </cell>
          <cell r="D60">
            <v>7.2778531403987504E-2</v>
          </cell>
          <cell r="E60">
            <v>2.2914454596360501</v>
          </cell>
          <cell r="F60">
            <v>0.24354519626678001</v>
          </cell>
          <cell r="G60">
            <v>0.244089001323923</v>
          </cell>
          <cell r="H60">
            <v>0.144307354527099</v>
          </cell>
          <cell r="I60">
            <v>0.88261832835672105</v>
          </cell>
          <cell r="J60">
            <v>0.352625349956463</v>
          </cell>
          <cell r="K60">
            <v>0.88054973225124</v>
          </cell>
          <cell r="L60">
            <v>0.35128633598238002</v>
          </cell>
        </row>
        <row r="61">
          <cell r="B61">
            <v>32</v>
          </cell>
          <cell r="C61">
            <v>0.428629040926093</v>
          </cell>
          <cell r="D61">
            <v>7.0390703116927994E-2</v>
          </cell>
          <cell r="E61">
            <v>2.2258025911344799</v>
          </cell>
          <cell r="F61">
            <v>0.27785880642444</v>
          </cell>
          <cell r="G61">
            <v>0.25090662084189502</v>
          </cell>
          <cell r="H61">
            <v>0.14011813858848701</v>
          </cell>
          <cell r="I61">
            <v>0.88706717840599902</v>
          </cell>
          <cell r="J61">
            <v>0.33827743219399597</v>
          </cell>
          <cell r="K61">
            <v>0.88860589332962703</v>
          </cell>
          <cell r="L61">
            <v>0.33956678329486301</v>
          </cell>
        </row>
        <row r="62">
          <cell r="B62">
            <v>33</v>
          </cell>
          <cell r="C62">
            <v>0.42946178688747499</v>
          </cell>
          <cell r="D62">
            <v>7.0114540477080697E-2</v>
          </cell>
          <cell r="E62">
            <v>2.2009840995541299</v>
          </cell>
          <cell r="F62">
            <v>0.267452407892043</v>
          </cell>
          <cell r="G62">
            <v>0.26200156778822598</v>
          </cell>
          <cell r="H62">
            <v>0.13820181630645001</v>
          </cell>
          <cell r="I62">
            <v>0.88708353512260596</v>
          </cell>
          <cell r="J62">
            <v>0.33640476369559502</v>
          </cell>
          <cell r="K62">
            <v>0.88561938526005601</v>
          </cell>
          <cell r="L62">
            <v>0.33364599129685302</v>
          </cell>
        </row>
        <row r="63">
          <cell r="B63">
            <v>34</v>
          </cell>
          <cell r="C63">
            <v>0.443474996866911</v>
          </cell>
          <cell r="D63">
            <v>6.9099964236353201E-2</v>
          </cell>
          <cell r="E63">
            <v>2.1944750220114901</v>
          </cell>
          <cell r="F63">
            <v>0.27200570922122902</v>
          </cell>
          <cell r="G63">
            <v>0.26393315038405901</v>
          </cell>
          <cell r="H63">
            <v>0.13709958958830401</v>
          </cell>
          <cell r="I63">
            <v>0.888184770413317</v>
          </cell>
          <cell r="J63">
            <v>0.33796982018592803</v>
          </cell>
          <cell r="K63">
            <v>0.88837736840153203</v>
          </cell>
          <cell r="L63">
            <v>0.33351268289902702</v>
          </cell>
        </row>
        <row r="64">
          <cell r="B64">
            <v>35</v>
          </cell>
          <cell r="C64">
            <v>0.41699337619764398</v>
          </cell>
          <cell r="D64">
            <v>6.9580465683102194E-2</v>
          </cell>
          <cell r="E64">
            <v>2.17613415480738</v>
          </cell>
          <cell r="F64">
            <v>0.28729339378308599</v>
          </cell>
          <cell r="G64">
            <v>0.26152755936892003</v>
          </cell>
          <cell r="H64">
            <v>0.137369510647041</v>
          </cell>
          <cell r="I64">
            <v>0.88908236921434403</v>
          </cell>
          <cell r="J64">
            <v>0.32370008420350799</v>
          </cell>
          <cell r="K64">
            <v>0.89612949873075098</v>
          </cell>
          <cell r="L64">
            <v>0.32408797664387801</v>
          </cell>
        </row>
        <row r="65">
          <cell r="B65">
            <v>36</v>
          </cell>
          <cell r="C65">
            <v>0.46285451847825998</v>
          </cell>
          <cell r="D65">
            <v>6.77714176596972E-2</v>
          </cell>
          <cell r="E65">
            <v>2.1348065059490202</v>
          </cell>
          <cell r="F65">
            <v>0.28761395755374902</v>
          </cell>
          <cell r="G65">
            <v>0.28732045322754002</v>
          </cell>
          <cell r="H65">
            <v>0.13394285649425999</v>
          </cell>
          <cell r="I65">
            <v>0.89383778105203504</v>
          </cell>
          <cell r="J65">
            <v>0.32117858280407602</v>
          </cell>
          <cell r="K65">
            <v>0.89651308272812003</v>
          </cell>
          <cell r="L65">
            <v>0.31751980085400799</v>
          </cell>
        </row>
        <row r="66">
          <cell r="B66">
            <v>37</v>
          </cell>
          <cell r="C66">
            <v>0.47755245923057699</v>
          </cell>
          <cell r="D66">
            <v>6.8002684628365298E-2</v>
          </cell>
          <cell r="E66">
            <v>2.1745713021420698</v>
          </cell>
          <cell r="F66">
            <v>0.27685765637545001</v>
          </cell>
          <cell r="G66">
            <v>0.26444309293401602</v>
          </cell>
          <cell r="H66">
            <v>0.13572317896877301</v>
          </cell>
          <cell r="I66">
            <v>0.88800652160319404</v>
          </cell>
          <cell r="J66">
            <v>0.32727346762653797</v>
          </cell>
          <cell r="K66">
            <v>0.88619501264161404</v>
          </cell>
          <cell r="L66">
            <v>0.33045949491614901</v>
          </cell>
        </row>
        <row r="67">
          <cell r="B67">
            <v>38</v>
          </cell>
          <cell r="C67">
            <v>0.473779444439963</v>
          </cell>
          <cell r="D67">
            <v>6.4911426146387494E-2</v>
          </cell>
          <cell r="E67">
            <v>2.0947195197915902</v>
          </cell>
          <cell r="F67">
            <v>0.31645251429562199</v>
          </cell>
          <cell r="G67">
            <v>0.31767674177750399</v>
          </cell>
          <cell r="H67">
            <v>0.129851708281363</v>
          </cell>
          <cell r="I67">
            <v>0.89388669594070203</v>
          </cell>
          <cell r="J67">
            <v>0.31590024301163</v>
          </cell>
          <cell r="K67">
            <v>0.89452570442465396</v>
          </cell>
          <cell r="L67">
            <v>0.31829397287938599</v>
          </cell>
        </row>
        <row r="68">
          <cell r="B68">
            <v>39</v>
          </cell>
          <cell r="C68">
            <v>0.47648859534245802</v>
          </cell>
          <cell r="D68">
            <v>6.5497595843127004E-2</v>
          </cell>
          <cell r="E68">
            <v>2.08263678919739</v>
          </cell>
          <cell r="F68">
            <v>0.29507628329028202</v>
          </cell>
          <cell r="G68">
            <v>0.28934097222489402</v>
          </cell>
          <cell r="H68">
            <v>0.130013997090689</v>
          </cell>
          <cell r="I68">
            <v>0.89356306348013204</v>
          </cell>
          <cell r="J68">
            <v>0.30905204373398198</v>
          </cell>
          <cell r="K68">
            <v>0.901161948870698</v>
          </cell>
          <cell r="L68">
            <v>0.30913063857009299</v>
          </cell>
        </row>
        <row r="69">
          <cell r="B69">
            <v>40</v>
          </cell>
          <cell r="C69">
            <v>0.49855474582196402</v>
          </cell>
          <cell r="D69">
            <v>6.4695538130943503E-2</v>
          </cell>
          <cell r="E69">
            <v>2.0674238349485798</v>
          </cell>
          <cell r="F69">
            <v>0.31060286587584601</v>
          </cell>
          <cell r="G69">
            <v>0.295806052885977</v>
          </cell>
          <cell r="H69">
            <v>0.129220224197062</v>
          </cell>
          <cell r="I69">
            <v>0.89838694416754294</v>
          </cell>
          <cell r="J69">
            <v>0.30076210662060199</v>
          </cell>
          <cell r="K69">
            <v>0.90128900520273403</v>
          </cell>
          <cell r="L69">
            <v>0.30761855683619899</v>
          </cell>
        </row>
        <row r="70">
          <cell r="B70">
            <v>41</v>
          </cell>
          <cell r="C70">
            <v>0.496819479613408</v>
          </cell>
          <cell r="D70">
            <v>6.3016844023438504E-2</v>
          </cell>
          <cell r="E70">
            <v>2.0513042311799099</v>
          </cell>
          <cell r="F70">
            <v>0.31675412090604499</v>
          </cell>
          <cell r="G70">
            <v>0.33137606718953799</v>
          </cell>
          <cell r="H70">
            <v>0.12751387926014299</v>
          </cell>
          <cell r="I70">
            <v>0.89597922782984896</v>
          </cell>
          <cell r="J70">
            <v>0.30306449390517398</v>
          </cell>
          <cell r="K70">
            <v>0.89360554492067001</v>
          </cell>
          <cell r="L70">
            <v>0.30379910217952499</v>
          </cell>
        </row>
        <row r="71">
          <cell r="B71">
            <v>42</v>
          </cell>
          <cell r="C71">
            <v>0.52399137895782399</v>
          </cell>
          <cell r="D71">
            <v>6.1637727893732203E-2</v>
          </cell>
          <cell r="E71">
            <v>2.0115923394000599</v>
          </cell>
          <cell r="F71">
            <v>0.31994449401235903</v>
          </cell>
          <cell r="G71">
            <v>0.35530706848471599</v>
          </cell>
          <cell r="H71">
            <v>0.12437351502920301</v>
          </cell>
          <cell r="I71">
            <v>0.900587986701753</v>
          </cell>
          <cell r="J71">
            <v>0.29835862170390198</v>
          </cell>
          <cell r="K71">
            <v>0.90318260769355696</v>
          </cell>
          <cell r="L71">
            <v>0.29761080961651598</v>
          </cell>
        </row>
        <row r="72">
          <cell r="B72">
            <v>43</v>
          </cell>
          <cell r="C72">
            <v>0.51020405531753099</v>
          </cell>
          <cell r="D72">
            <v>6.4257753148302094E-2</v>
          </cell>
          <cell r="E72">
            <v>2.0487508273422899</v>
          </cell>
          <cell r="F72">
            <v>0.33164450171949</v>
          </cell>
          <cell r="G72">
            <v>0.32937874721014598</v>
          </cell>
          <cell r="H72">
            <v>0.125480065717678</v>
          </cell>
          <cell r="I72">
            <v>0.89331168572547504</v>
          </cell>
          <cell r="J72">
            <v>0.30515209989786302</v>
          </cell>
          <cell r="K72">
            <v>0.89591157008066302</v>
          </cell>
          <cell r="L72">
            <v>0.31388728181978498</v>
          </cell>
        </row>
        <row r="73">
          <cell r="B73">
            <v>44</v>
          </cell>
          <cell r="C73">
            <v>0.49289262972745801</v>
          </cell>
          <cell r="D73">
            <v>6.4758019034976494E-2</v>
          </cell>
          <cell r="E73">
            <v>2.0589769267166398</v>
          </cell>
          <cell r="F73">
            <v>0.31317316695662301</v>
          </cell>
          <cell r="G73">
            <v>0.309119408437597</v>
          </cell>
          <cell r="H73">
            <v>0.12659324845410599</v>
          </cell>
          <cell r="I73">
            <v>0.89791151856083196</v>
          </cell>
          <cell r="J73">
            <v>0.30873011613038098</v>
          </cell>
          <cell r="K73">
            <v>0.89802982904501205</v>
          </cell>
          <cell r="L73">
            <v>0.30537723109724901</v>
          </cell>
        </row>
        <row r="74">
          <cell r="B74">
            <v>45</v>
          </cell>
          <cell r="C74">
            <v>0.51304726243128296</v>
          </cell>
          <cell r="D74">
            <v>6.1638960560760403E-2</v>
          </cell>
          <cell r="E74">
            <v>1.9819102204160099</v>
          </cell>
          <cell r="F74">
            <v>0.31764284421111</v>
          </cell>
          <cell r="G74">
            <v>0.31650070945484499</v>
          </cell>
          <cell r="H74">
            <v>0.121705601715188</v>
          </cell>
          <cell r="I74">
            <v>0.897642070033151</v>
          </cell>
          <cell r="J74">
            <v>0.29502896570305798</v>
          </cell>
          <cell r="K74">
            <v>0.89949336276185898</v>
          </cell>
          <cell r="L74">
            <v>0.28831237974178198</v>
          </cell>
        </row>
        <row r="75">
          <cell r="B75">
            <v>46</v>
          </cell>
          <cell r="C75">
            <v>0.51292993159261102</v>
          </cell>
          <cell r="D75">
            <v>6.0985175498069803E-2</v>
          </cell>
          <cell r="E75">
            <v>1.9729526840945499</v>
          </cell>
          <cell r="F75">
            <v>0.32621721687483202</v>
          </cell>
          <cell r="G75">
            <v>0.33951969365982299</v>
          </cell>
          <cell r="H75">
            <v>0.121722732336201</v>
          </cell>
          <cell r="I75">
            <v>0.90327460537689097</v>
          </cell>
          <cell r="J75">
            <v>0.28523475047927699</v>
          </cell>
          <cell r="K75">
            <v>0.90394295785983003</v>
          </cell>
          <cell r="L75">
            <v>0.28711226801860101</v>
          </cell>
        </row>
        <row r="76">
          <cell r="B76">
            <v>47</v>
          </cell>
          <cell r="C76">
            <v>0.51018433059674095</v>
          </cell>
          <cell r="D76">
            <v>6.1523010068797797E-2</v>
          </cell>
          <cell r="E76">
            <v>1.9933507864006199</v>
          </cell>
          <cell r="F76">
            <v>0.30325779293854599</v>
          </cell>
          <cell r="G76">
            <v>0.29979312633185601</v>
          </cell>
          <cell r="H76">
            <v>0.121649068657042</v>
          </cell>
          <cell r="I76">
            <v>0.90032441503431604</v>
          </cell>
          <cell r="J76">
            <v>0.29610527526524699</v>
          </cell>
          <cell r="K76">
            <v>0.90490947690420598</v>
          </cell>
          <cell r="L76">
            <v>0.29498370642837501</v>
          </cell>
        </row>
        <row r="77">
          <cell r="B77">
            <v>48</v>
          </cell>
          <cell r="C77">
            <v>0.52957247159376697</v>
          </cell>
          <cell r="D77">
            <v>6.2248025946457897E-2</v>
          </cell>
          <cell r="E77">
            <v>1.9825062407976299</v>
          </cell>
          <cell r="F77">
            <v>0.34737244715432403</v>
          </cell>
          <cell r="G77">
            <v>0.33342786355599902</v>
          </cell>
          <cell r="H77">
            <v>0.12178764650675</v>
          </cell>
          <cell r="I77">
            <v>0.89858436461510305</v>
          </cell>
          <cell r="J77">
            <v>0.29075534454337898</v>
          </cell>
          <cell r="K77">
            <v>0.90529515492189105</v>
          </cell>
          <cell r="L77">
            <v>0.28577230282927002</v>
          </cell>
        </row>
        <row r="78">
          <cell r="B78">
            <v>49</v>
          </cell>
          <cell r="C78">
            <v>0.52655202996811501</v>
          </cell>
          <cell r="D78">
            <v>6.0362009775307E-2</v>
          </cell>
          <cell r="E78">
            <v>2.02180538267603</v>
          </cell>
          <cell r="F78">
            <v>0.32035204984047899</v>
          </cell>
          <cell r="G78">
            <v>0.33749828218314498</v>
          </cell>
          <cell r="H78">
            <v>0.122804386207587</v>
          </cell>
          <cell r="I78">
            <v>0.89126743323560897</v>
          </cell>
          <cell r="J78">
            <v>0.30191710137380101</v>
          </cell>
          <cell r="K78">
            <v>0.89449598161837895</v>
          </cell>
          <cell r="L78">
            <v>0.29936538699351001</v>
          </cell>
        </row>
        <row r="79">
          <cell r="B79">
            <v>50</v>
          </cell>
          <cell r="C79">
            <v>0.52664354853178796</v>
          </cell>
          <cell r="D79">
            <v>6.0888845976248697E-2</v>
          </cell>
          <cell r="E79">
            <v>2.0059030611273201</v>
          </cell>
          <cell r="F79">
            <v>0.31919939236918299</v>
          </cell>
          <cell r="G79">
            <v>0.32483962234019298</v>
          </cell>
          <cell r="H79">
            <v>0.121216934644298</v>
          </cell>
          <cell r="I79">
            <v>0.89990863965851697</v>
          </cell>
          <cell r="J79">
            <v>0.29586920205435202</v>
          </cell>
          <cell r="K79">
            <v>0.89821838386776898</v>
          </cell>
          <cell r="L79">
            <v>0.30133853286568202</v>
          </cell>
        </row>
        <row r="80">
          <cell r="B80">
            <v>51</v>
          </cell>
          <cell r="C80">
            <v>0.53116409241011497</v>
          </cell>
          <cell r="D80">
            <v>6.0717636436751397E-2</v>
          </cell>
          <cell r="E80">
            <v>1.9707201784964901</v>
          </cell>
          <cell r="F80">
            <v>0.32655950139255102</v>
          </cell>
          <cell r="G80">
            <v>0.31772901299834699</v>
          </cell>
          <cell r="H80">
            <v>0.11890620664297499</v>
          </cell>
          <cell r="I80">
            <v>0.89572296262057005</v>
          </cell>
          <cell r="J80">
            <v>0.29355950417561699</v>
          </cell>
          <cell r="K80">
            <v>0.89987807471512105</v>
          </cell>
          <cell r="L80">
            <v>0.28855041849992302</v>
          </cell>
        </row>
        <row r="81">
          <cell r="B81">
            <v>52</v>
          </cell>
          <cell r="C81">
            <v>0.55627690708998501</v>
          </cell>
          <cell r="D81">
            <v>5.8490183609712497E-2</v>
          </cell>
          <cell r="E81">
            <v>1.89935530448867</v>
          </cell>
          <cell r="F81">
            <v>0.36258729975985399</v>
          </cell>
          <cell r="G81">
            <v>0.36917738048438498</v>
          </cell>
          <cell r="H81">
            <v>0.11430088300550401</v>
          </cell>
          <cell r="I81">
            <v>0.90610196017654998</v>
          </cell>
          <cell r="J81">
            <v>0.27651914648784998</v>
          </cell>
          <cell r="K81">
            <v>0.90698637964847095</v>
          </cell>
          <cell r="L81">
            <v>0.27852297767040901</v>
          </cell>
        </row>
        <row r="82">
          <cell r="B82">
            <v>53</v>
          </cell>
          <cell r="C82">
            <v>0.57405917743599</v>
          </cell>
          <cell r="D82">
            <v>5.7915855411788099E-2</v>
          </cell>
          <cell r="E82">
            <v>1.88389283580477</v>
          </cell>
          <cell r="F82">
            <v>0.34224819407889201</v>
          </cell>
          <cell r="G82">
            <v>0.34392138844639802</v>
          </cell>
          <cell r="H82">
            <v>0.11389692018533799</v>
          </cell>
          <cell r="I82">
            <v>0.90525593724891795</v>
          </cell>
          <cell r="J82">
            <v>0.27251286260706298</v>
          </cell>
          <cell r="K82">
            <v>0.91385002408645599</v>
          </cell>
          <cell r="L82">
            <v>0.26940808011308598</v>
          </cell>
        </row>
        <row r="83">
          <cell r="B83">
            <v>54</v>
          </cell>
          <cell r="C83">
            <v>0.57322263313683897</v>
          </cell>
          <cell r="D83">
            <v>5.5633151286502501E-2</v>
          </cell>
          <cell r="E83">
            <v>1.8500260409282001</v>
          </cell>
          <cell r="F83">
            <v>0.35453044699742797</v>
          </cell>
          <cell r="G83">
            <v>0.35918258832434302</v>
          </cell>
          <cell r="H83">
            <v>0.110859726414596</v>
          </cell>
          <cell r="I83">
            <v>0.91134642158466095</v>
          </cell>
          <cell r="J83">
            <v>0.27099599557169401</v>
          </cell>
          <cell r="K83">
            <v>0.914740267604922</v>
          </cell>
          <cell r="L83">
            <v>0.265152888542593</v>
          </cell>
        </row>
        <row r="84">
          <cell r="B84">
            <v>55</v>
          </cell>
          <cell r="C84">
            <v>0.58006382156641401</v>
          </cell>
          <cell r="D84">
            <v>5.7147228612896901E-2</v>
          </cell>
          <cell r="E84">
            <v>1.85992826170384</v>
          </cell>
          <cell r="F84">
            <v>0.34972239941374</v>
          </cell>
          <cell r="G84">
            <v>0.34852037028129401</v>
          </cell>
          <cell r="H84">
            <v>0.112894868553041</v>
          </cell>
          <cell r="I84">
            <v>0.90755793585636402</v>
          </cell>
          <cell r="J84">
            <v>0.261803967446398</v>
          </cell>
          <cell r="K84">
            <v>0.91253940627324404</v>
          </cell>
          <cell r="L84">
            <v>0.262632899452372</v>
          </cell>
        </row>
        <row r="85">
          <cell r="B85">
            <v>56</v>
          </cell>
          <cell r="C85">
            <v>0.59365980569839205</v>
          </cell>
          <cell r="D85">
            <v>5.7771473758602802E-2</v>
          </cell>
          <cell r="E85">
            <v>1.8710333293252699</v>
          </cell>
          <cell r="F85">
            <v>0.36049467051682399</v>
          </cell>
          <cell r="G85">
            <v>0.37611193494275103</v>
          </cell>
          <cell r="H85">
            <v>0.11242570972086401</v>
          </cell>
          <cell r="I85">
            <v>0.90790926556511398</v>
          </cell>
          <cell r="J85">
            <v>0.266877205369635</v>
          </cell>
          <cell r="K85">
            <v>0.912406445947613</v>
          </cell>
          <cell r="L85">
            <v>0.27076520711492902</v>
          </cell>
        </row>
        <row r="86">
          <cell r="B86">
            <v>57</v>
          </cell>
          <cell r="C86">
            <v>0.56652907360832705</v>
          </cell>
          <cell r="D86">
            <v>5.59727807199824E-2</v>
          </cell>
          <cell r="E86">
            <v>1.86223604918985</v>
          </cell>
          <cell r="F86">
            <v>0.37801822457110101</v>
          </cell>
          <cell r="G86">
            <v>0.38183048230502498</v>
          </cell>
          <cell r="H86">
            <v>0.11128763220996001</v>
          </cell>
          <cell r="I86">
            <v>0.90768762996867702</v>
          </cell>
          <cell r="J86">
            <v>0.26868982423698701</v>
          </cell>
          <cell r="K86">
            <v>0.91176955182808295</v>
          </cell>
          <cell r="L86">
            <v>0.268783914129055</v>
          </cell>
        </row>
        <row r="87">
          <cell r="B87">
            <v>58</v>
          </cell>
          <cell r="C87">
            <v>0.61227219393701204</v>
          </cell>
          <cell r="D87">
            <v>5.28210781173548E-2</v>
          </cell>
          <cell r="E87">
            <v>1.7938769186847101</v>
          </cell>
          <cell r="F87">
            <v>0.39334413488061598</v>
          </cell>
          <cell r="G87">
            <v>0.40203864988023702</v>
          </cell>
          <cell r="H87">
            <v>0.105986112237397</v>
          </cell>
          <cell r="I87">
            <v>0.91002534531463397</v>
          </cell>
          <cell r="J87">
            <v>0.25966096595861698</v>
          </cell>
          <cell r="K87">
            <v>0.91751041367333597</v>
          </cell>
          <cell r="L87">
            <v>0.26056105412477298</v>
          </cell>
        </row>
        <row r="88">
          <cell r="B88">
            <v>59</v>
          </cell>
          <cell r="C88">
            <v>0.60914015821204404</v>
          </cell>
          <cell r="D88">
            <v>5.4190711695120797E-2</v>
          </cell>
          <cell r="E88">
            <v>1.8304684844174399</v>
          </cell>
          <cell r="F88">
            <v>0.40211998307272001</v>
          </cell>
          <cell r="G88">
            <v>0.40073828314274901</v>
          </cell>
          <cell r="H88">
            <v>0.109453620645422</v>
          </cell>
          <cell r="I88">
            <v>0.90871566166958295</v>
          </cell>
          <cell r="J88">
            <v>0.260313008290943</v>
          </cell>
          <cell r="K88">
            <v>0.91583409471396005</v>
          </cell>
          <cell r="L88">
            <v>0.25902266966985599</v>
          </cell>
        </row>
        <row r="89">
          <cell r="B89">
            <v>60</v>
          </cell>
          <cell r="C89">
            <v>0.61712330073144295</v>
          </cell>
          <cell r="D89">
            <v>5.2250524749545502E-2</v>
          </cell>
          <cell r="E89">
            <v>1.75529021998812</v>
          </cell>
          <cell r="F89">
            <v>0.39601165780333902</v>
          </cell>
          <cell r="G89">
            <v>0.387649492033595</v>
          </cell>
          <cell r="H89">
            <v>0.103505280904029</v>
          </cell>
          <cell r="I89">
            <v>0.91321699738740503</v>
          </cell>
          <cell r="J89">
            <v>0.25266997393003499</v>
          </cell>
          <cell r="K89">
            <v>0.92018487235862401</v>
          </cell>
          <cell r="L89">
            <v>0.24877211542753899</v>
          </cell>
        </row>
        <row r="90">
          <cell r="B90">
            <v>61</v>
          </cell>
          <cell r="C90">
            <v>0.60730694130061902</v>
          </cell>
          <cell r="D90">
            <v>5.2720418555866698E-2</v>
          </cell>
          <cell r="E90">
            <v>1.7319273074986199</v>
          </cell>
          <cell r="F90">
            <v>0.42164035299883601</v>
          </cell>
          <cell r="G90">
            <v>0.41587039726291303</v>
          </cell>
          <cell r="H90">
            <v>0.102564733320267</v>
          </cell>
          <cell r="I90">
            <v>0.91489801513496205</v>
          </cell>
          <cell r="J90">
            <v>0.24304550110357701</v>
          </cell>
          <cell r="K90">
            <v>0.91753081437531403</v>
          </cell>
          <cell r="L90">
            <v>0.24302449790497599</v>
          </cell>
        </row>
        <row r="91">
          <cell r="B91">
            <v>62</v>
          </cell>
          <cell r="C91">
            <v>0.61104162076685598</v>
          </cell>
          <cell r="D91">
            <v>5.3139914126879802E-2</v>
          </cell>
          <cell r="E91">
            <v>1.7769270774243699</v>
          </cell>
          <cell r="F91">
            <v>0.373714133519361</v>
          </cell>
          <cell r="G91">
            <v>0.369986682223017</v>
          </cell>
          <cell r="H91">
            <v>0.105049160197833</v>
          </cell>
          <cell r="I91">
            <v>0.90896335117351101</v>
          </cell>
          <cell r="J91">
            <v>0.251200833951567</v>
          </cell>
          <cell r="K91">
            <v>0.915291927119813</v>
          </cell>
          <cell r="L91">
            <v>0.25198113940713601</v>
          </cell>
        </row>
        <row r="92">
          <cell r="B92">
            <v>63</v>
          </cell>
          <cell r="C92">
            <v>0.61930291748326505</v>
          </cell>
          <cell r="D92">
            <v>5.2723149312394801E-2</v>
          </cell>
          <cell r="E92">
            <v>1.7692098600260899</v>
          </cell>
          <cell r="F92">
            <v>0.36887430147709399</v>
          </cell>
          <cell r="G92">
            <v>0.36327136962407502</v>
          </cell>
          <cell r="H92">
            <v>0.10475947269522801</v>
          </cell>
          <cell r="I92">
            <v>0.91439095544715998</v>
          </cell>
          <cell r="J92">
            <v>0.24977419535498799</v>
          </cell>
          <cell r="K92">
            <v>0.91943381053902395</v>
          </cell>
          <cell r="L92">
            <v>0.24551398363405599</v>
          </cell>
        </row>
        <row r="93">
          <cell r="B93">
            <v>64</v>
          </cell>
          <cell r="C93">
            <v>0.62559107042802098</v>
          </cell>
          <cell r="D93">
            <v>5.0412471075724399E-2</v>
          </cell>
          <cell r="E93">
            <v>1.7191542425877799</v>
          </cell>
          <cell r="F93">
            <v>0.383759173959551</v>
          </cell>
          <cell r="G93">
            <v>0.40020792356423401</v>
          </cell>
          <cell r="H93">
            <v>0.100821509244382</v>
          </cell>
          <cell r="I93">
            <v>0.92045513486443498</v>
          </cell>
          <cell r="J93">
            <v>0.240192159234938</v>
          </cell>
          <cell r="K93">
            <v>0.923443260478369</v>
          </cell>
          <cell r="L93">
            <v>0.241749457003574</v>
          </cell>
        </row>
        <row r="94">
          <cell r="B94">
            <v>65</v>
          </cell>
          <cell r="C94">
            <v>0.62125115413637899</v>
          </cell>
          <cell r="D94">
            <v>5.0907172606739798E-2</v>
          </cell>
          <cell r="E94">
            <v>1.7103800630994599</v>
          </cell>
          <cell r="F94">
            <v>0.42231117120505202</v>
          </cell>
          <cell r="G94">
            <v>0.40429226120241601</v>
          </cell>
          <cell r="H94">
            <v>0.100555193738648</v>
          </cell>
          <cell r="I94">
            <v>0.92234240693730596</v>
          </cell>
          <cell r="J94">
            <v>0.23562589549133001</v>
          </cell>
          <cell r="K94">
            <v>0.92114755315497598</v>
          </cell>
          <cell r="L94">
            <v>0.23740554282465001</v>
          </cell>
        </row>
        <row r="95">
          <cell r="B95">
            <v>66</v>
          </cell>
          <cell r="C95">
            <v>0.636696662093725</v>
          </cell>
          <cell r="D95">
            <v>4.9876047412341501E-2</v>
          </cell>
          <cell r="E95">
            <v>1.6849431868623701</v>
          </cell>
          <cell r="F95">
            <v>0.40798245106466302</v>
          </cell>
          <cell r="G95">
            <v>0.38332979000170803</v>
          </cell>
          <cell r="H95">
            <v>9.7246483545418205E-2</v>
          </cell>
          <cell r="I95">
            <v>0.91589150892201399</v>
          </cell>
          <cell r="J95">
            <v>0.23650030048287901</v>
          </cell>
          <cell r="K95">
            <v>0.92011403171752204</v>
          </cell>
          <cell r="L95">
            <v>0.24089952431557601</v>
          </cell>
        </row>
        <row r="96">
          <cell r="B96">
            <v>67</v>
          </cell>
          <cell r="C96">
            <v>0.66031174181656604</v>
          </cell>
          <cell r="D96">
            <v>4.9337119516009997E-2</v>
          </cell>
          <cell r="E96">
            <v>1.6683199354743601</v>
          </cell>
          <cell r="F96">
            <v>0.41862774370476502</v>
          </cell>
          <cell r="G96">
            <v>0.42674439401613701</v>
          </cell>
          <cell r="H96">
            <v>9.6899552722425494E-2</v>
          </cell>
          <cell r="I96">
            <v>0.919410257650778</v>
          </cell>
          <cell r="J96">
            <v>0.22840380462594001</v>
          </cell>
          <cell r="K96">
            <v>0.92629710180665403</v>
          </cell>
          <cell r="L96">
            <v>0.23326176311944599</v>
          </cell>
        </row>
        <row r="97">
          <cell r="B97">
            <v>68</v>
          </cell>
          <cell r="C97">
            <v>0.64936243826366302</v>
          </cell>
          <cell r="D97">
            <v>4.8988679463590597E-2</v>
          </cell>
          <cell r="E97">
            <v>1.64889630515873</v>
          </cell>
          <cell r="F97">
            <v>0.41842982284975699</v>
          </cell>
          <cell r="G97">
            <v>0.40449987338503601</v>
          </cell>
          <cell r="H97">
            <v>9.5186861183336594E-2</v>
          </cell>
          <cell r="I97">
            <v>0.92274013087439199</v>
          </cell>
          <cell r="J97">
            <v>0.22603257379420399</v>
          </cell>
          <cell r="K97">
            <v>0.91987902631470098</v>
          </cell>
          <cell r="L97">
            <v>0.23020868529291699</v>
          </cell>
        </row>
        <row r="98">
          <cell r="B98">
            <v>69</v>
          </cell>
          <cell r="C98">
            <v>0.63795877295327197</v>
          </cell>
          <cell r="D98">
            <v>4.8011078993054297E-2</v>
          </cell>
          <cell r="E98">
            <v>1.63877739402122</v>
          </cell>
          <cell r="F98">
            <v>0.40407155644631898</v>
          </cell>
          <cell r="G98">
            <v>0.41008473188025801</v>
          </cell>
          <cell r="H98">
            <v>9.50721357585919E-2</v>
          </cell>
          <cell r="I98">
            <v>0.91725928345376395</v>
          </cell>
          <cell r="J98">
            <v>0.21948510355848799</v>
          </cell>
          <cell r="K98">
            <v>0.92234993686755595</v>
          </cell>
          <cell r="L98">
            <v>0.22418419745474799</v>
          </cell>
        </row>
        <row r="99">
          <cell r="B99">
            <v>70</v>
          </cell>
          <cell r="C99">
            <v>0.66678991017275102</v>
          </cell>
          <cell r="D99">
            <v>4.84179727535319E-2</v>
          </cell>
          <cell r="E99">
            <v>1.6192893451568</v>
          </cell>
          <cell r="F99">
            <v>0.45146419527256998</v>
          </cell>
          <cell r="G99">
            <v>0.46248273974837001</v>
          </cell>
          <cell r="H99">
            <v>9.3414071783232994E-2</v>
          </cell>
          <cell r="I99">
            <v>0.92256874893878504</v>
          </cell>
          <cell r="J99">
            <v>0.21931648028318801</v>
          </cell>
          <cell r="K99">
            <v>0.92891887261761497</v>
          </cell>
          <cell r="L99">
            <v>0.21817673610695301</v>
          </cell>
        </row>
        <row r="100">
          <cell r="B100">
            <v>71</v>
          </cell>
          <cell r="C100">
            <v>0.654365408090963</v>
          </cell>
          <cell r="D100">
            <v>4.6065675510187198E-2</v>
          </cell>
          <cell r="E100">
            <v>1.5833373712452601</v>
          </cell>
          <cell r="F100">
            <v>0.44394473529927497</v>
          </cell>
          <cell r="G100">
            <v>0.44103690627248798</v>
          </cell>
          <cell r="H100">
            <v>8.9605592768307096E-2</v>
          </cell>
          <cell r="I100">
            <v>0.925597297816658</v>
          </cell>
          <cell r="J100">
            <v>0.21561491751578801</v>
          </cell>
          <cell r="K100">
            <v>0.92658374055103698</v>
          </cell>
          <cell r="L100">
            <v>0.22020643106087801</v>
          </cell>
        </row>
        <row r="101">
          <cell r="B101">
            <v>72</v>
          </cell>
          <cell r="C101">
            <v>0.67398199580346496</v>
          </cell>
          <cell r="D101">
            <v>4.5940311866053102E-2</v>
          </cell>
          <cell r="E101">
            <v>1.5652508587160701</v>
          </cell>
          <cell r="F101">
            <v>0.43432242761505302</v>
          </cell>
          <cell r="G101">
            <v>0.42855972899813799</v>
          </cell>
          <cell r="H101">
            <v>8.9287967339558599E-2</v>
          </cell>
          <cell r="I101">
            <v>0.93082833821410405</v>
          </cell>
          <cell r="J101">
            <v>0.208528968202391</v>
          </cell>
          <cell r="K101">
            <v>0.93090586019046595</v>
          </cell>
          <cell r="L101">
            <v>0.209400386944916</v>
          </cell>
        </row>
        <row r="102">
          <cell r="B102">
            <v>73</v>
          </cell>
          <cell r="C102">
            <v>0.68158349201439195</v>
          </cell>
          <cell r="D102">
            <v>4.6751207609095402E-2</v>
          </cell>
          <cell r="E102">
            <v>1.56703625310441</v>
          </cell>
          <cell r="F102">
            <v>0.425039577387606</v>
          </cell>
          <cell r="G102">
            <v>0.41587924032613</v>
          </cell>
          <cell r="H102">
            <v>8.9361720346856299E-2</v>
          </cell>
          <cell r="I102">
            <v>0.92851504753917802</v>
          </cell>
          <cell r="J102">
            <v>0.20542064200048499</v>
          </cell>
          <cell r="K102">
            <v>0.92954568226050904</v>
          </cell>
          <cell r="L102">
            <v>0.210340299973517</v>
          </cell>
        </row>
        <row r="103">
          <cell r="B103">
            <v>74</v>
          </cell>
          <cell r="C103">
            <v>0.68730301914995395</v>
          </cell>
          <cell r="D103">
            <v>4.4730806017742201E-2</v>
          </cell>
          <cell r="E103">
            <v>1.5280742819936799</v>
          </cell>
          <cell r="F103">
            <v>0.46775339724197701</v>
          </cell>
          <cell r="G103">
            <v>0.47771338714322498</v>
          </cell>
          <cell r="H103">
            <v>8.6084324199957096E-2</v>
          </cell>
          <cell r="I103">
            <v>0.92830564779027203</v>
          </cell>
          <cell r="J103">
            <v>0.198560605086891</v>
          </cell>
          <cell r="K103">
            <v>0.92624822514189897</v>
          </cell>
          <cell r="L103">
            <v>0.20726306761258201</v>
          </cell>
        </row>
        <row r="104">
          <cell r="B104">
            <v>75</v>
          </cell>
          <cell r="C104">
            <v>0.71301221124592196</v>
          </cell>
          <cell r="D104">
            <v>4.2144339731211497E-2</v>
          </cell>
          <cell r="E104">
            <v>1.47825634316113</v>
          </cell>
          <cell r="F104">
            <v>0.463346772402915</v>
          </cell>
          <cell r="G104">
            <v>0.45208018130264799</v>
          </cell>
          <cell r="H104">
            <v>8.2916430422492304E-2</v>
          </cell>
          <cell r="I104">
            <v>0.93245124231920595</v>
          </cell>
          <cell r="J104">
            <v>0.19432200847398301</v>
          </cell>
          <cell r="K104">
            <v>0.93695533860083102</v>
          </cell>
          <cell r="L104">
            <v>0.19066867081010599</v>
          </cell>
        </row>
        <row r="105">
          <cell r="B105">
            <v>76</v>
          </cell>
          <cell r="C105">
            <v>0.70454131440638901</v>
          </cell>
          <cell r="D105">
            <v>4.2909222302994501E-2</v>
          </cell>
          <cell r="E105">
            <v>1.4990223834005001</v>
          </cell>
          <cell r="F105">
            <v>0.44256862812001602</v>
          </cell>
          <cell r="G105">
            <v>0.4408377507847</v>
          </cell>
          <cell r="H105">
            <v>8.4185930279311302E-2</v>
          </cell>
          <cell r="I105">
            <v>0.93296170141719803</v>
          </cell>
          <cell r="J105">
            <v>0.19580096521409601</v>
          </cell>
          <cell r="K105">
            <v>0.93280941647763904</v>
          </cell>
          <cell r="L105">
            <v>0.194570956375407</v>
          </cell>
        </row>
        <row r="106">
          <cell r="B106">
            <v>77</v>
          </cell>
          <cell r="C106">
            <v>0.734142456639441</v>
          </cell>
          <cell r="D106">
            <v>3.8913149827144798E-2</v>
          </cell>
          <cell r="E106">
            <v>1.3875271638467099</v>
          </cell>
          <cell r="F106">
            <v>0.48519799358030602</v>
          </cell>
          <cell r="G106">
            <v>0.468294292547771</v>
          </cell>
          <cell r="H106">
            <v>7.5909786402290694E-2</v>
          </cell>
          <cell r="I106">
            <v>0.942291320127839</v>
          </cell>
          <cell r="J106">
            <v>0.177098505684819</v>
          </cell>
          <cell r="K106">
            <v>0.93977261894957598</v>
          </cell>
          <cell r="L106">
            <v>0.182403114149116</v>
          </cell>
        </row>
        <row r="107">
          <cell r="B107">
            <v>78</v>
          </cell>
          <cell r="C107">
            <v>0.71445953589253197</v>
          </cell>
          <cell r="D107">
            <v>4.2769692937843697E-2</v>
          </cell>
          <cell r="E107">
            <v>1.4729710667413101</v>
          </cell>
          <cell r="F107">
            <v>0.466264250143551</v>
          </cell>
          <cell r="G107">
            <v>0.45976038678738801</v>
          </cell>
          <cell r="H107">
            <v>8.3170059247853104E-2</v>
          </cell>
          <cell r="I107">
            <v>0.93297574129094696</v>
          </cell>
          <cell r="J107">
            <v>0.18436191933829901</v>
          </cell>
          <cell r="K107">
            <v>0.93713419737183501</v>
          </cell>
          <cell r="L107">
            <v>0.184674409511386</v>
          </cell>
        </row>
        <row r="108">
          <cell r="B108">
            <v>79</v>
          </cell>
          <cell r="C108">
            <v>0.71023117955653203</v>
          </cell>
          <cell r="D108">
            <v>4.1941993574356198E-2</v>
          </cell>
          <cell r="E108">
            <v>1.4510702444639501</v>
          </cell>
          <cell r="F108">
            <v>0.46890650169972797</v>
          </cell>
          <cell r="G108">
            <v>0.47516699343034102</v>
          </cell>
          <cell r="H108">
            <v>8.0669934172475699E-2</v>
          </cell>
          <cell r="I108">
            <v>0.93811834287699203</v>
          </cell>
          <cell r="J108">
            <v>0.18396945396874001</v>
          </cell>
          <cell r="K108">
            <v>0.94097110005630102</v>
          </cell>
          <cell r="L108">
            <v>0.18432160451242699</v>
          </cell>
        </row>
        <row r="109">
          <cell r="B109">
            <v>80</v>
          </cell>
          <cell r="C109">
            <v>0.71683161894583403</v>
          </cell>
          <cell r="D109">
            <v>4.1617495920791697E-2</v>
          </cell>
          <cell r="E109">
            <v>1.4402383761041599</v>
          </cell>
          <cell r="F109">
            <v>0.464403471067312</v>
          </cell>
          <cell r="G109">
            <v>0.44553492491292102</v>
          </cell>
          <cell r="H109">
            <v>7.89419718414925E-2</v>
          </cell>
          <cell r="I109">
            <v>0.93754957434161501</v>
          </cell>
          <cell r="J109">
            <v>0.181676361151584</v>
          </cell>
          <cell r="K109">
            <v>0.93596148626181097</v>
          </cell>
          <cell r="L109">
            <v>0.18933339747566699</v>
          </cell>
        </row>
        <row r="110">
          <cell r="B110">
            <v>81</v>
          </cell>
          <cell r="C110">
            <v>0.72692246347071399</v>
          </cell>
          <cell r="D110">
            <v>3.8828426991862702E-2</v>
          </cell>
          <cell r="E110">
            <v>1.3985143677490901</v>
          </cell>
          <cell r="F110">
            <v>0.47678034714564099</v>
          </cell>
          <cell r="G110">
            <v>0.49643864176728902</v>
          </cell>
          <cell r="H110">
            <v>7.5578623461455996E-2</v>
          </cell>
          <cell r="I110">
            <v>0.93806694738591401</v>
          </cell>
          <cell r="J110">
            <v>0.17683921579647299</v>
          </cell>
          <cell r="K110">
            <v>0.93758046463562705</v>
          </cell>
          <cell r="L110">
            <v>0.18266143707822699</v>
          </cell>
        </row>
        <row r="111">
          <cell r="B111">
            <v>82</v>
          </cell>
          <cell r="C111">
            <v>0.71675265749718597</v>
          </cell>
          <cell r="D111">
            <v>4.1558847339000303E-2</v>
          </cell>
          <cell r="E111">
            <v>1.46560861415802</v>
          </cell>
          <cell r="F111">
            <v>0.47145723191870598</v>
          </cell>
          <cell r="G111">
            <v>0.458439798947819</v>
          </cell>
          <cell r="H111">
            <v>7.9645775580797995E-2</v>
          </cell>
          <cell r="I111">
            <v>0.93636169202312802</v>
          </cell>
          <cell r="J111">
            <v>0.18845134632032701</v>
          </cell>
          <cell r="K111">
            <v>0.93599131027701199</v>
          </cell>
          <cell r="L111">
            <v>0.19242681853625801</v>
          </cell>
        </row>
        <row r="112">
          <cell r="B112">
            <v>83</v>
          </cell>
          <cell r="C112">
            <v>0.72152602674586896</v>
          </cell>
          <cell r="D112">
            <v>4.0629180094203798E-2</v>
          </cell>
          <cell r="E112">
            <v>1.43041202264927</v>
          </cell>
          <cell r="F112">
            <v>0.45382460862548302</v>
          </cell>
          <cell r="G112">
            <v>0.45932386481155901</v>
          </cell>
          <cell r="H112">
            <v>7.8638691881496497E-2</v>
          </cell>
          <cell r="I112">
            <v>0.94284987431358402</v>
          </cell>
          <cell r="J112">
            <v>0.17312588018164601</v>
          </cell>
          <cell r="K112">
            <v>0.94067670127245595</v>
          </cell>
          <cell r="L112">
            <v>0.17879789200256099</v>
          </cell>
        </row>
        <row r="113">
          <cell r="B113">
            <v>84</v>
          </cell>
          <cell r="C113">
            <v>0.75300805969016904</v>
          </cell>
          <cell r="D113">
            <v>3.6935504162245301E-2</v>
          </cell>
          <cell r="E113">
            <v>1.3412260654158501</v>
          </cell>
          <cell r="F113">
            <v>0.50678421756568603</v>
          </cell>
          <cell r="G113">
            <v>0.50223255620788199</v>
          </cell>
          <cell r="H113">
            <v>7.1421293077243195E-2</v>
          </cell>
          <cell r="I113">
            <v>0.94511723491855404</v>
          </cell>
          <cell r="J113">
            <v>0.16553432658306699</v>
          </cell>
          <cell r="K113">
            <v>0.94231294240677399</v>
          </cell>
          <cell r="L113">
            <v>0.16776076646753199</v>
          </cell>
        </row>
        <row r="114">
          <cell r="B114">
            <v>85</v>
          </cell>
          <cell r="C114">
            <v>0.73127145994466203</v>
          </cell>
          <cell r="D114">
            <v>3.7665847531255299E-2</v>
          </cell>
          <cell r="E114">
            <v>1.3995583375813201</v>
          </cell>
          <cell r="F114">
            <v>0.48880809302344203</v>
          </cell>
          <cell r="G114">
            <v>0.49260965042081001</v>
          </cell>
          <cell r="H114">
            <v>7.4430185056070602E-2</v>
          </cell>
          <cell r="I114">
            <v>0.93951871585692603</v>
          </cell>
          <cell r="J114">
            <v>0.17716134102786499</v>
          </cell>
          <cell r="K114">
            <v>0.93420855898585997</v>
          </cell>
          <cell r="L114">
            <v>0.17998214097460999</v>
          </cell>
        </row>
        <row r="115">
          <cell r="B115">
            <v>86</v>
          </cell>
          <cell r="C115">
            <v>0.76889480116376596</v>
          </cell>
          <cell r="D115">
            <v>3.5823619087237302E-2</v>
          </cell>
          <cell r="E115">
            <v>1.31574603400396</v>
          </cell>
          <cell r="F115">
            <v>0.51761594190432703</v>
          </cell>
          <cell r="G115">
            <v>0.52607313602920502</v>
          </cell>
          <cell r="H115">
            <v>6.9470991036193502E-2</v>
          </cell>
          <cell r="I115">
            <v>0.943721915404239</v>
          </cell>
          <cell r="J115">
            <v>0.160888394398879</v>
          </cell>
          <cell r="K115">
            <v>0.94706743039466401</v>
          </cell>
          <cell r="L115">
            <v>0.15994585310707601</v>
          </cell>
        </row>
        <row r="116">
          <cell r="B116">
            <v>87</v>
          </cell>
          <cell r="C116">
            <v>0.75231019959024803</v>
          </cell>
          <cell r="D116">
            <v>3.5303415389994701E-2</v>
          </cell>
          <cell r="E116">
            <v>1.3427305720351801</v>
          </cell>
          <cell r="F116">
            <v>0.48950142656715501</v>
          </cell>
          <cell r="G116">
            <v>0.474906583346692</v>
          </cell>
          <cell r="H116">
            <v>7.1139344010509004E-2</v>
          </cell>
          <cell r="I116">
            <v>0.94136626157682202</v>
          </cell>
          <cell r="J116">
            <v>0.16631743418077999</v>
          </cell>
          <cell r="K116">
            <v>0.94511467675100902</v>
          </cell>
          <cell r="L116">
            <v>0.16265089240342501</v>
          </cell>
        </row>
        <row r="117">
          <cell r="B117">
            <v>88</v>
          </cell>
          <cell r="C117">
            <v>0.78435482828586101</v>
          </cell>
          <cell r="D117">
            <v>3.3293980138070403E-2</v>
          </cell>
          <cell r="E117">
            <v>1.26552314829058</v>
          </cell>
          <cell r="F117">
            <v>0.51374309145114305</v>
          </cell>
          <cell r="G117">
            <v>0.515003578947414</v>
          </cell>
          <cell r="H117">
            <v>6.5059097714291803E-2</v>
          </cell>
          <cell r="I117">
            <v>0.94690908593721701</v>
          </cell>
          <cell r="J117">
            <v>0.15561716269234599</v>
          </cell>
          <cell r="K117">
            <v>0.94381049558671504</v>
          </cell>
          <cell r="L117">
            <v>0.155336434438543</v>
          </cell>
        </row>
        <row r="118">
          <cell r="B118">
            <v>89</v>
          </cell>
          <cell r="C118">
            <v>0.77765934770614298</v>
          </cell>
          <cell r="D118">
            <v>3.3705464588433001E-2</v>
          </cell>
          <cell r="E118">
            <v>1.24735770311671</v>
          </cell>
          <cell r="F118">
            <v>0.49553546678350302</v>
          </cell>
          <cell r="G118">
            <v>0.488729132851843</v>
          </cell>
          <cell r="H118">
            <v>6.3966053264105996E-2</v>
          </cell>
          <cell r="I118">
            <v>0.94623931646910597</v>
          </cell>
          <cell r="J118">
            <v>0.15095651387922401</v>
          </cell>
          <cell r="K118">
            <v>0.94904804872635395</v>
          </cell>
          <cell r="L118">
            <v>0.15141913405152699</v>
          </cell>
        </row>
        <row r="119">
          <cell r="B119">
            <v>90</v>
          </cell>
          <cell r="C119">
            <v>0.76818727830583999</v>
          </cell>
          <cell r="D119">
            <v>3.4501369563639001E-2</v>
          </cell>
          <cell r="E119">
            <v>1.2736696719663201</v>
          </cell>
          <cell r="F119">
            <v>0.51183362377932495</v>
          </cell>
          <cell r="G119">
            <v>0.51623155484957595</v>
          </cell>
          <cell r="H119">
            <v>6.56448908081778E-2</v>
          </cell>
          <cell r="I119">
            <v>0.94647205527129197</v>
          </cell>
          <cell r="J119">
            <v>0.154164288855349</v>
          </cell>
          <cell r="K119">
            <v>0.94383327764153901</v>
          </cell>
          <cell r="L119">
            <v>0.155090054932913</v>
          </cell>
        </row>
        <row r="120">
          <cell r="B120">
            <v>91</v>
          </cell>
          <cell r="C120">
            <v>0.78559652995681595</v>
          </cell>
          <cell r="D120">
            <v>3.3471397252018101E-2</v>
          </cell>
          <cell r="E120">
            <v>1.2887968311831399</v>
          </cell>
          <cell r="F120">
            <v>0.50196424587447497</v>
          </cell>
          <cell r="G120">
            <v>0.52196129845060701</v>
          </cell>
          <cell r="H120">
            <v>6.7942248223538296E-2</v>
          </cell>
          <cell r="I120">
            <v>0.94895892383923297</v>
          </cell>
          <cell r="J120">
            <v>0.14646517438281001</v>
          </cell>
          <cell r="K120">
            <v>0.95245751582796601</v>
          </cell>
          <cell r="L120">
            <v>0.15187588732888899</v>
          </cell>
        </row>
        <row r="121">
          <cell r="B121">
            <v>92</v>
          </cell>
          <cell r="C121">
            <v>0.78823677871004005</v>
          </cell>
          <cell r="D121">
            <v>3.22981149985462E-2</v>
          </cell>
          <cell r="E121">
            <v>1.2261444903257701</v>
          </cell>
          <cell r="F121">
            <v>0.52530806096400495</v>
          </cell>
          <cell r="G121">
            <v>0.52502046254368595</v>
          </cell>
          <cell r="H121">
            <v>6.3327153076734796E-2</v>
          </cell>
          <cell r="I121">
            <v>0.95472887545139196</v>
          </cell>
          <cell r="J121">
            <v>0.137107535875443</v>
          </cell>
          <cell r="K121">
            <v>0.94805338277628903</v>
          </cell>
          <cell r="L121">
            <v>0.14354955262608801</v>
          </cell>
        </row>
        <row r="122">
          <cell r="B122">
            <v>93</v>
          </cell>
          <cell r="C122">
            <v>0.79106193022437499</v>
          </cell>
          <cell r="D122">
            <v>3.2240975679522797E-2</v>
          </cell>
          <cell r="E122">
            <v>1.2326938667004099</v>
          </cell>
          <cell r="F122">
            <v>0.51322422530483502</v>
          </cell>
          <cell r="G122">
            <v>0.51521973282453704</v>
          </cell>
          <cell r="H122">
            <v>6.3236618524584301E-2</v>
          </cell>
          <cell r="I122">
            <v>0.94902879501840998</v>
          </cell>
          <cell r="J122">
            <v>0.14535743826075601</v>
          </cell>
          <cell r="K122">
            <v>0.94677332864987096</v>
          </cell>
          <cell r="L122">
            <v>0.141209663676991</v>
          </cell>
        </row>
        <row r="123">
          <cell r="B123">
            <v>94</v>
          </cell>
          <cell r="C123">
            <v>0.80352542132764904</v>
          </cell>
          <cell r="D123">
            <v>2.9608847686313399E-2</v>
          </cell>
          <cell r="E123">
            <v>1.1884944930589301</v>
          </cell>
          <cell r="F123">
            <v>0.53890592265897597</v>
          </cell>
          <cell r="G123">
            <v>0.55208173426729401</v>
          </cell>
          <cell r="H123">
            <v>5.9877884276518599E-2</v>
          </cell>
          <cell r="I123">
            <v>0.94965290597908902</v>
          </cell>
          <cell r="J123">
            <v>0.13880251008310199</v>
          </cell>
          <cell r="K123">
            <v>0.95517034599365003</v>
          </cell>
          <cell r="L123">
            <v>0.13600890989082401</v>
          </cell>
        </row>
        <row r="124">
          <cell r="B124">
            <v>95</v>
          </cell>
          <cell r="C124">
            <v>0.790710230955605</v>
          </cell>
          <cell r="D124">
            <v>3.1575438093531798E-2</v>
          </cell>
          <cell r="E124">
            <v>1.2355521852058799</v>
          </cell>
          <cell r="F124">
            <v>0.52672540502501997</v>
          </cell>
          <cell r="G124">
            <v>0.53459767502111499</v>
          </cell>
          <cell r="H124">
            <v>6.3306179983873001E-2</v>
          </cell>
          <cell r="I124">
            <v>0.94741480932438704</v>
          </cell>
          <cell r="J124">
            <v>0.14546776935061501</v>
          </cell>
          <cell r="K124">
            <v>0.95298167702274195</v>
          </cell>
          <cell r="L124">
            <v>0.140258502520547</v>
          </cell>
        </row>
        <row r="125">
          <cell r="B125">
            <v>96</v>
          </cell>
          <cell r="C125">
            <v>0.80222936530641897</v>
          </cell>
          <cell r="D125">
            <v>3.1314820881872402E-2</v>
          </cell>
          <cell r="E125">
            <v>1.19716051479492</v>
          </cell>
          <cell r="F125">
            <v>0.52443338580395604</v>
          </cell>
          <cell r="G125">
            <v>0.49873257774913399</v>
          </cell>
          <cell r="H125">
            <v>6.07273941405964E-2</v>
          </cell>
          <cell r="I125">
            <v>0.95165623062124804</v>
          </cell>
          <cell r="J125">
            <v>0.13348916524290899</v>
          </cell>
          <cell r="K125">
            <v>0.95328381748294799</v>
          </cell>
          <cell r="L125">
            <v>0.13741576549043499</v>
          </cell>
        </row>
        <row r="126">
          <cell r="B126">
            <v>97</v>
          </cell>
          <cell r="C126">
            <v>0.806800622586483</v>
          </cell>
          <cell r="D126">
            <v>3.0275585678933299E-2</v>
          </cell>
          <cell r="E126">
            <v>1.1920681565817499</v>
          </cell>
          <cell r="F126">
            <v>0.55362169009864504</v>
          </cell>
          <cell r="G126">
            <v>0.56549144542834096</v>
          </cell>
          <cell r="H126">
            <v>5.94532978075209E-2</v>
          </cell>
          <cell r="I126">
            <v>0.95099372569904705</v>
          </cell>
          <cell r="J126">
            <v>0.135719426460157</v>
          </cell>
          <cell r="K126">
            <v>0.94835839659572396</v>
          </cell>
          <cell r="L126">
            <v>0.140165947924031</v>
          </cell>
        </row>
        <row r="127">
          <cell r="B127">
            <v>98</v>
          </cell>
          <cell r="C127">
            <v>0.81035777955321397</v>
          </cell>
          <cell r="D127">
            <v>2.9319737609406399E-2</v>
          </cell>
          <cell r="E127">
            <v>1.2318323346681299</v>
          </cell>
          <cell r="F127">
            <v>0.52487518440270398</v>
          </cell>
          <cell r="G127">
            <v>0.54327744591997995</v>
          </cell>
          <cell r="H127">
            <v>6.2043755642706797E-2</v>
          </cell>
          <cell r="I127">
            <v>0.94913852495860096</v>
          </cell>
          <cell r="J127">
            <v>0.140754499417894</v>
          </cell>
          <cell r="K127">
            <v>0.950468193682796</v>
          </cell>
          <cell r="L127">
            <v>0.146429837655324</v>
          </cell>
        </row>
        <row r="128">
          <cell r="B128">
            <v>99</v>
          </cell>
          <cell r="C128">
            <v>0.83357249281294399</v>
          </cell>
          <cell r="D128">
            <v>2.7194756129297899E-2</v>
          </cell>
          <cell r="E128">
            <v>1.1343647293232799</v>
          </cell>
          <cell r="F128">
            <v>0.54025251463703605</v>
          </cell>
          <cell r="G128">
            <v>0.54954884391171199</v>
          </cell>
          <cell r="H128">
            <v>5.5738293713552101E-2</v>
          </cell>
          <cell r="I128">
            <v>0.95679940793213203</v>
          </cell>
          <cell r="J128">
            <v>0.12584598412717901</v>
          </cell>
          <cell r="K128">
            <v>0.95697584493920596</v>
          </cell>
          <cell r="L128">
            <v>0.12721507279026301</v>
          </cell>
        </row>
        <row r="129">
          <cell r="B129">
            <v>100</v>
          </cell>
          <cell r="C129">
            <v>0.81571235618625904</v>
          </cell>
          <cell r="D129">
            <v>2.7611454496259801E-2</v>
          </cell>
          <cell r="E129">
            <v>1.1377605376628701</v>
          </cell>
          <cell r="F129">
            <v>0.54900346494477403</v>
          </cell>
          <cell r="G129">
            <v>0.54590098911384299</v>
          </cell>
          <cell r="H129">
            <v>5.5845765135428702E-2</v>
          </cell>
          <cell r="I129">
            <v>0.95485407152189705</v>
          </cell>
          <cell r="J129">
            <v>0.12564139467923599</v>
          </cell>
          <cell r="K129">
            <v>0.95808051311430698</v>
          </cell>
          <cell r="L129">
            <v>0.129928117397342</v>
          </cell>
        </row>
        <row r="130">
          <cell r="B130">
            <v>101</v>
          </cell>
          <cell r="C130">
            <v>0.81445761685781803</v>
          </cell>
          <cell r="D130">
            <v>2.89551953534504E-2</v>
          </cell>
          <cell r="E130">
            <v>1.1561136895714801</v>
          </cell>
          <cell r="F130">
            <v>0.54099982702815996</v>
          </cell>
          <cell r="G130">
            <v>0.57238184734821096</v>
          </cell>
          <cell r="H130">
            <v>5.69763650945646E-2</v>
          </cell>
          <cell r="I130">
            <v>0.94837927531436095</v>
          </cell>
          <cell r="J130">
            <v>0.132851079021056</v>
          </cell>
          <cell r="K130">
            <v>0.95675239094282305</v>
          </cell>
          <cell r="L130">
            <v>0.12861284553024999</v>
          </cell>
        </row>
        <row r="131">
          <cell r="B131">
            <v>102</v>
          </cell>
          <cell r="C131">
            <v>0.80563453075463998</v>
          </cell>
          <cell r="D131">
            <v>3.0051988511107498E-2</v>
          </cell>
          <cell r="E131">
            <v>1.13984530209098</v>
          </cell>
          <cell r="F131">
            <v>0.56456477437035801</v>
          </cell>
          <cell r="G131">
            <v>0.53744642877416005</v>
          </cell>
          <cell r="H131">
            <v>5.6388463334908899E-2</v>
          </cell>
          <cell r="I131">
            <v>0.95693402281878104</v>
          </cell>
          <cell r="J131">
            <v>0.12640652477063</v>
          </cell>
          <cell r="K131">
            <v>0.95927849398471399</v>
          </cell>
          <cell r="L131">
            <v>0.12411487857383</v>
          </cell>
        </row>
        <row r="132">
          <cell r="B132">
            <v>103</v>
          </cell>
          <cell r="C132">
            <v>0.82147621574240703</v>
          </cell>
          <cell r="D132">
            <v>2.71930621495921E-2</v>
          </cell>
          <cell r="E132">
            <v>1.11975161335809</v>
          </cell>
          <cell r="F132">
            <v>0.51532931959570605</v>
          </cell>
          <cell r="G132">
            <v>0.52165800405211304</v>
          </cell>
          <cell r="H132">
            <v>5.3209237440020402E-2</v>
          </cell>
          <cell r="I132">
            <v>0.95059795340792097</v>
          </cell>
          <cell r="J132">
            <v>0.13414897665377401</v>
          </cell>
          <cell r="K132">
            <v>0.95803717425603196</v>
          </cell>
          <cell r="L132">
            <v>0.12659095480367799</v>
          </cell>
        </row>
        <row r="133">
          <cell r="B133">
            <v>104</v>
          </cell>
          <cell r="C133">
            <v>0.81285383260192401</v>
          </cell>
          <cell r="D133">
            <v>2.8102653816001199E-2</v>
          </cell>
          <cell r="E133">
            <v>1.14783434177574</v>
          </cell>
          <cell r="F133">
            <v>0.50853540392340102</v>
          </cell>
          <cell r="G133">
            <v>0.50279525680296799</v>
          </cell>
          <cell r="H133">
            <v>5.6627222111744598E-2</v>
          </cell>
          <cell r="I133">
            <v>0.956806485375438</v>
          </cell>
          <cell r="J133">
            <v>0.12607305779228101</v>
          </cell>
          <cell r="K133">
            <v>0.95603095474533994</v>
          </cell>
          <cell r="L133">
            <v>0.127388284445237</v>
          </cell>
        </row>
        <row r="134">
          <cell r="B134">
            <v>105</v>
          </cell>
          <cell r="C134">
            <v>0.81746969875529596</v>
          </cell>
          <cell r="D134">
            <v>2.71085886084413E-2</v>
          </cell>
          <cell r="E134">
            <v>1.13361843933378</v>
          </cell>
          <cell r="F134">
            <v>0.54965679984041904</v>
          </cell>
          <cell r="G134">
            <v>0.53426266051989901</v>
          </cell>
          <cell r="H134">
            <v>5.5056376886173E-2</v>
          </cell>
          <cell r="I134">
            <v>0.95118346895336903</v>
          </cell>
          <cell r="J134">
            <v>0.129560171577178</v>
          </cell>
          <cell r="K134">
            <v>0.95856289157844998</v>
          </cell>
          <cell r="L134">
            <v>0.124168104045182</v>
          </cell>
        </row>
        <row r="135">
          <cell r="B135">
            <v>106</v>
          </cell>
          <cell r="C135">
            <v>0.81860762205221604</v>
          </cell>
          <cell r="D135">
            <v>2.7764842589553099E-2</v>
          </cell>
          <cell r="E135">
            <v>1.11892479988117</v>
          </cell>
          <cell r="F135">
            <v>0.55342104181349105</v>
          </cell>
          <cell r="G135">
            <v>0.56785300752547696</v>
          </cell>
          <cell r="H135">
            <v>5.4966238756669797E-2</v>
          </cell>
          <cell r="I135">
            <v>0.95236537532254495</v>
          </cell>
          <cell r="J135">
            <v>0.116139353154535</v>
          </cell>
          <cell r="K135">
            <v>0.95144645924260396</v>
          </cell>
          <cell r="L135">
            <v>0.122552474753944</v>
          </cell>
        </row>
        <row r="136">
          <cell r="B136">
            <v>107</v>
          </cell>
          <cell r="C136">
            <v>0.84104993032503295</v>
          </cell>
          <cell r="D136">
            <v>2.5245174835863599E-2</v>
          </cell>
          <cell r="E136">
            <v>1.1150859649793099</v>
          </cell>
          <cell r="F136">
            <v>0.55479448379928897</v>
          </cell>
          <cell r="G136">
            <v>0.55939064133780303</v>
          </cell>
          <cell r="H136">
            <v>5.2917030819914501E-2</v>
          </cell>
          <cell r="I136">
            <v>0.94718211390940898</v>
          </cell>
          <cell r="J136">
            <v>0.124871350312196</v>
          </cell>
          <cell r="K136">
            <v>0.95510569487599495</v>
          </cell>
          <cell r="L136">
            <v>0.12887370496758199</v>
          </cell>
        </row>
        <row r="137">
          <cell r="B137">
            <v>108</v>
          </cell>
          <cell r="C137">
            <v>0.82364429731007505</v>
          </cell>
          <cell r="D137">
            <v>2.5922658071883702E-2</v>
          </cell>
          <cell r="E137">
            <v>1.0847506081134599</v>
          </cell>
          <cell r="F137">
            <v>0.54663371823683005</v>
          </cell>
          <cell r="G137">
            <v>0.54598087805381901</v>
          </cell>
          <cell r="H137">
            <v>5.1448518500804799E-2</v>
          </cell>
          <cell r="I137">
            <v>0.95737931314864499</v>
          </cell>
          <cell r="J137">
            <v>0.117751885400844</v>
          </cell>
          <cell r="K137">
            <v>0.95527309597757504</v>
          </cell>
          <cell r="L137">
            <v>0.118871790249597</v>
          </cell>
        </row>
        <row r="138">
          <cell r="B138">
            <v>109</v>
          </cell>
          <cell r="C138">
            <v>0.84418809652524296</v>
          </cell>
          <cell r="D138">
            <v>2.6181738295274801E-2</v>
          </cell>
          <cell r="E138">
            <v>1.0871187862021701</v>
          </cell>
          <cell r="F138">
            <v>0.55113694692213</v>
          </cell>
          <cell r="G138">
            <v>0.53561642626054695</v>
          </cell>
          <cell r="H138">
            <v>5.1755695846967903E-2</v>
          </cell>
          <cell r="I138">
            <v>0.95644935264646702</v>
          </cell>
          <cell r="J138">
            <v>0.11648617298033601</v>
          </cell>
          <cell r="K138">
            <v>0.95629688536425905</v>
          </cell>
          <cell r="L138">
            <v>0.118817781815828</v>
          </cell>
        </row>
        <row r="139">
          <cell r="B139">
            <v>110</v>
          </cell>
          <cell r="C139">
            <v>0.83757502430119701</v>
          </cell>
          <cell r="D139">
            <v>2.5636882553933499E-2</v>
          </cell>
          <cell r="E139">
            <v>1.09662884643555</v>
          </cell>
          <cell r="F139">
            <v>0.53570339927586896</v>
          </cell>
          <cell r="G139">
            <v>0.55797406149384698</v>
          </cell>
          <cell r="H139">
            <v>5.2119985097384101E-2</v>
          </cell>
          <cell r="I139">
            <v>0.951591263949077</v>
          </cell>
          <cell r="J139">
            <v>0.119599706381519</v>
          </cell>
          <cell r="K139">
            <v>0.95992922871392405</v>
          </cell>
          <cell r="L139">
            <v>0.121024904023515</v>
          </cell>
        </row>
        <row r="140">
          <cell r="B140">
            <v>111</v>
          </cell>
          <cell r="C140">
            <v>0.82093428999407503</v>
          </cell>
          <cell r="D140">
            <v>2.6798763427916102E-2</v>
          </cell>
          <cell r="E140">
            <v>1.1041838717105199</v>
          </cell>
          <cell r="F140">
            <v>0.52705623937261004</v>
          </cell>
          <cell r="G140">
            <v>0.52683522548185502</v>
          </cell>
          <cell r="H140">
            <v>5.3390421443300203E-2</v>
          </cell>
          <cell r="I140">
            <v>0.95203721904565797</v>
          </cell>
          <cell r="J140">
            <v>0.118172656418495</v>
          </cell>
          <cell r="K140">
            <v>0.96148124806073698</v>
          </cell>
          <cell r="L140">
            <v>0.116557112390496</v>
          </cell>
        </row>
        <row r="141">
          <cell r="B141">
            <v>112</v>
          </cell>
          <cell r="C141">
            <v>0.82975588892513197</v>
          </cell>
          <cell r="D141">
            <v>2.56851609977988E-2</v>
          </cell>
          <cell r="E141">
            <v>1.0635290635307899</v>
          </cell>
          <cell r="F141">
            <v>0.57981278247420398</v>
          </cell>
          <cell r="G141">
            <v>0.575261696008738</v>
          </cell>
          <cell r="H141">
            <v>5.0117126027197E-2</v>
          </cell>
          <cell r="I141">
            <v>0.96432464791071804</v>
          </cell>
          <cell r="J141">
            <v>0.107464344777902</v>
          </cell>
          <cell r="K141">
            <v>0.95468726047482599</v>
          </cell>
          <cell r="L141">
            <v>0.11944440725198199</v>
          </cell>
        </row>
        <row r="142">
          <cell r="B142">
            <v>113</v>
          </cell>
          <cell r="C142">
            <v>0.84935408677473201</v>
          </cell>
          <cell r="D142">
            <v>2.3957887795942899E-2</v>
          </cell>
          <cell r="E142">
            <v>1.0733005627375001</v>
          </cell>
          <cell r="F142">
            <v>0.54368606914302797</v>
          </cell>
          <cell r="G142">
            <v>0.56251972082087898</v>
          </cell>
          <cell r="H142">
            <v>5.0853310216595997E-2</v>
          </cell>
          <cell r="I142">
            <v>0.959741005868891</v>
          </cell>
          <cell r="J142">
            <v>0.113865146319743</v>
          </cell>
          <cell r="K142">
            <v>0.959094235502852</v>
          </cell>
          <cell r="L142">
            <v>0.115351410665456</v>
          </cell>
        </row>
        <row r="143">
          <cell r="B143">
            <v>114</v>
          </cell>
          <cell r="C143">
            <v>0.82425732138563601</v>
          </cell>
          <cell r="D143">
            <v>2.6323478785312399E-2</v>
          </cell>
          <cell r="E143">
            <v>1.08608122019651</v>
          </cell>
          <cell r="F143">
            <v>0.56045371888085704</v>
          </cell>
          <cell r="G143">
            <v>0.56188317145816802</v>
          </cell>
          <cell r="H143">
            <v>5.2313405891004298E-2</v>
          </cell>
          <cell r="I143">
            <v>0.95827120040128699</v>
          </cell>
          <cell r="J143">
            <v>0.110436158154099</v>
          </cell>
          <cell r="K143">
            <v>0.95873472552469197</v>
          </cell>
          <cell r="L143">
            <v>0.115860961916533</v>
          </cell>
        </row>
        <row r="144">
          <cell r="B144">
            <v>115</v>
          </cell>
          <cell r="C144">
            <v>0.84351167268482097</v>
          </cell>
          <cell r="D144">
            <v>2.3918706870302901E-2</v>
          </cell>
          <cell r="E144">
            <v>1.01333719856852</v>
          </cell>
          <cell r="F144">
            <v>0.55021325514952402</v>
          </cell>
          <cell r="G144">
            <v>0.53295466433689598</v>
          </cell>
          <cell r="H144">
            <v>4.58399476907356E-2</v>
          </cell>
          <cell r="I144">
            <v>0.96135261272123196</v>
          </cell>
          <cell r="J144">
            <v>0.108855562714925</v>
          </cell>
          <cell r="K144">
            <v>0.95988193811515798</v>
          </cell>
          <cell r="L144">
            <v>0.10971805457365801</v>
          </cell>
        </row>
        <row r="145">
          <cell r="B145">
            <v>116</v>
          </cell>
          <cell r="C145">
            <v>0.83761826336517398</v>
          </cell>
          <cell r="D145">
            <v>2.53796590478991E-2</v>
          </cell>
          <cell r="E145">
            <v>1.07183794910869</v>
          </cell>
          <cell r="F145">
            <v>0.56967011129994904</v>
          </cell>
          <cell r="G145">
            <v>0.571794211541921</v>
          </cell>
          <cell r="H145">
            <v>4.9544278980947397E-2</v>
          </cell>
          <cell r="I145">
            <v>0.956192975615484</v>
          </cell>
          <cell r="J145">
            <v>0.116114802432978</v>
          </cell>
          <cell r="K145">
            <v>0.95328636176714698</v>
          </cell>
          <cell r="L145">
            <v>0.123170915868114</v>
          </cell>
        </row>
        <row r="146">
          <cell r="B146">
            <v>117</v>
          </cell>
          <cell r="C146">
            <v>0.84490702176625199</v>
          </cell>
          <cell r="D146">
            <v>2.49859871624474E-2</v>
          </cell>
          <cell r="E146">
            <v>1.0594296089934001</v>
          </cell>
          <cell r="F146">
            <v>0.57177736365915099</v>
          </cell>
          <cell r="G146">
            <v>0.57452130074768604</v>
          </cell>
          <cell r="H146">
            <v>4.9620384897760002E-2</v>
          </cell>
          <cell r="I146">
            <v>0.95869944938138996</v>
          </cell>
          <cell r="J146">
            <v>0.111949343642823</v>
          </cell>
          <cell r="K146">
            <v>0.95786967353029195</v>
          </cell>
          <cell r="L146">
            <v>0.11300142565809</v>
          </cell>
        </row>
        <row r="147">
          <cell r="B147">
            <v>118</v>
          </cell>
          <cell r="C147">
            <v>0.84749729962745002</v>
          </cell>
          <cell r="D147">
            <v>2.4520112742343399E-2</v>
          </cell>
          <cell r="E147">
            <v>1.0079082635003001</v>
          </cell>
          <cell r="F147">
            <v>0.56120442842288298</v>
          </cell>
          <cell r="G147">
            <v>0.55769705221888799</v>
          </cell>
          <cell r="H147">
            <v>4.6070293363977902E-2</v>
          </cell>
          <cell r="I147">
            <v>0.964881161921325</v>
          </cell>
          <cell r="J147">
            <v>0.102323459747396</v>
          </cell>
          <cell r="K147">
            <v>0.96158202564964901</v>
          </cell>
          <cell r="L147">
            <v>0.10729709939596301</v>
          </cell>
        </row>
        <row r="148">
          <cell r="B148">
            <v>119</v>
          </cell>
          <cell r="C148">
            <v>0.84760753492966001</v>
          </cell>
          <cell r="D148">
            <v>2.3876922957188601E-2</v>
          </cell>
          <cell r="E148">
            <v>1.01929713243463</v>
          </cell>
          <cell r="F148">
            <v>0.56348989545275296</v>
          </cell>
          <cell r="G148">
            <v>0.56176150760277599</v>
          </cell>
          <cell r="H148">
            <v>4.7135661742859401E-2</v>
          </cell>
          <cell r="I148">
            <v>0.96556379635265999</v>
          </cell>
          <cell r="J148">
            <v>0.10245345083023399</v>
          </cell>
          <cell r="K148">
            <v>0.95960395816572996</v>
          </cell>
          <cell r="L148">
            <v>0.10855944962844299</v>
          </cell>
        </row>
        <row r="149">
          <cell r="B149">
            <v>120</v>
          </cell>
          <cell r="C149">
            <v>0.81232647279453396</v>
          </cell>
          <cell r="D149">
            <v>2.7104184114157801E-2</v>
          </cell>
          <cell r="E149">
            <v>1.1439467192108601</v>
          </cell>
          <cell r="F149">
            <v>0.53064498397968995</v>
          </cell>
          <cell r="G149">
            <v>0.55681002173239103</v>
          </cell>
          <cell r="H149">
            <v>5.4236802788357602E-2</v>
          </cell>
          <cell r="I149">
            <v>0.94867119192294702</v>
          </cell>
          <cell r="J149">
            <v>0.12898214166651201</v>
          </cell>
          <cell r="K149">
            <v>0.95470192910385299</v>
          </cell>
          <cell r="L149">
            <v>0.131783322958409</v>
          </cell>
        </row>
        <row r="150">
          <cell r="B150">
            <v>121</v>
          </cell>
          <cell r="C150">
            <v>0.84363473479204998</v>
          </cell>
          <cell r="D150">
            <v>2.47520149149008E-2</v>
          </cell>
          <cell r="E150">
            <v>1.0492131099489601</v>
          </cell>
          <cell r="F150">
            <v>0.57426822598275296</v>
          </cell>
          <cell r="G150">
            <v>0.56508805071317103</v>
          </cell>
          <cell r="H150">
            <v>4.8295063193959799E-2</v>
          </cell>
          <cell r="I150">
            <v>0.96196020258284798</v>
          </cell>
          <cell r="J150">
            <v>0.111608513050616</v>
          </cell>
          <cell r="K150">
            <v>0.95838729577791404</v>
          </cell>
          <cell r="L150">
            <v>0.112786116353653</v>
          </cell>
        </row>
        <row r="151">
          <cell r="B151">
            <v>122</v>
          </cell>
          <cell r="C151">
            <v>0.83859045237212604</v>
          </cell>
          <cell r="D151">
            <v>2.46206848834543E-2</v>
          </cell>
          <cell r="E151">
            <v>1.0393322087330501</v>
          </cell>
          <cell r="F151">
            <v>0.55716177645642995</v>
          </cell>
          <cell r="G151">
            <v>0.54165854433581895</v>
          </cell>
          <cell r="H151">
            <v>4.7844537054896198E-2</v>
          </cell>
          <cell r="I151">
            <v>0.95716221437242699</v>
          </cell>
          <cell r="J151">
            <v>0.103959516146425</v>
          </cell>
          <cell r="K151">
            <v>0.96055236867412996</v>
          </cell>
          <cell r="L151">
            <v>0.11530848795492001</v>
          </cell>
        </row>
        <row r="152">
          <cell r="B152">
            <v>123</v>
          </cell>
          <cell r="C152">
            <v>0.84835902944609998</v>
          </cell>
          <cell r="D152">
            <v>2.2837272657370001E-2</v>
          </cell>
          <cell r="E152">
            <v>0.99811889252226005</v>
          </cell>
          <cell r="F152">
            <v>0.56621130437019296</v>
          </cell>
          <cell r="G152">
            <v>0.55947114339711201</v>
          </cell>
          <cell r="H152">
            <v>4.4953828857379197E-2</v>
          </cell>
          <cell r="I152">
            <v>0.96461906524529095</v>
          </cell>
          <cell r="J152">
            <v>0.102086127831607</v>
          </cell>
          <cell r="K152">
            <v>0.96180012260268</v>
          </cell>
          <cell r="L152">
            <v>0.10574447783391799</v>
          </cell>
        </row>
        <row r="153">
          <cell r="B153">
            <v>124</v>
          </cell>
          <cell r="C153">
            <v>0.85907621019528602</v>
          </cell>
          <cell r="D153">
            <v>2.2204132433702999E-2</v>
          </cell>
          <cell r="E153">
            <v>0.98749402901546901</v>
          </cell>
          <cell r="F153">
            <v>0.54843533521943</v>
          </cell>
          <cell r="G153">
            <v>0.55577262541052996</v>
          </cell>
          <cell r="H153">
            <v>4.47129432289467E-2</v>
          </cell>
          <cell r="I153">
            <v>0.96174738092093204</v>
          </cell>
          <cell r="J153">
            <v>9.9747054650685493E-2</v>
          </cell>
          <cell r="K153">
            <v>0.96159772848118796</v>
          </cell>
          <cell r="L153">
            <v>0.10128087274549701</v>
          </cell>
        </row>
        <row r="154">
          <cell r="B154">
            <v>125</v>
          </cell>
          <cell r="C154">
            <v>0.87613808758763301</v>
          </cell>
          <cell r="D154">
            <v>2.1418298721077401E-2</v>
          </cell>
          <cell r="E154">
            <v>0.95511513249589097</v>
          </cell>
          <cell r="F154">
            <v>0.57949592643969505</v>
          </cell>
          <cell r="G154">
            <v>0.57710512484772503</v>
          </cell>
          <cell r="H154">
            <v>4.2474363486800303E-2</v>
          </cell>
          <cell r="I154">
            <v>0.96556085232054101</v>
          </cell>
          <cell r="J154">
            <v>8.8977147350848704E-2</v>
          </cell>
          <cell r="K154">
            <v>0.96129848439326404</v>
          </cell>
          <cell r="L154">
            <v>0.103378945826246</v>
          </cell>
        </row>
        <row r="155">
          <cell r="B155">
            <v>126</v>
          </cell>
          <cell r="C155">
            <v>0.841982169285864</v>
          </cell>
          <cell r="D155">
            <v>2.3101389589009199E-2</v>
          </cell>
          <cell r="E155">
            <v>1.0084828928426299</v>
          </cell>
          <cell r="F155">
            <v>0.57255811263659195</v>
          </cell>
          <cell r="G155">
            <v>0.55703002587330797</v>
          </cell>
          <cell r="H155">
            <v>4.5809195387344001E-2</v>
          </cell>
          <cell r="I155">
            <v>0.96333357748225701</v>
          </cell>
          <cell r="J155">
            <v>0.103239325955728</v>
          </cell>
          <cell r="K155">
            <v>0.96013838450051203</v>
          </cell>
          <cell r="L155">
            <v>0.109079711311733</v>
          </cell>
        </row>
        <row r="156">
          <cell r="B156">
            <v>127</v>
          </cell>
          <cell r="C156">
            <v>0.85952869913260599</v>
          </cell>
          <cell r="D156">
            <v>2.26846672558603E-2</v>
          </cell>
          <cell r="E156">
            <v>0.98184613871199899</v>
          </cell>
          <cell r="F156">
            <v>0.57393382067338194</v>
          </cell>
          <cell r="G156">
            <v>0.57999836070083899</v>
          </cell>
          <cell r="H156">
            <v>4.3299430094823899E-2</v>
          </cell>
          <cell r="I156">
            <v>0.96148013374379704</v>
          </cell>
          <cell r="J156">
            <v>0.10586179552774699</v>
          </cell>
          <cell r="K156">
            <v>0.95992624982841601</v>
          </cell>
          <cell r="L156">
            <v>0.10421799464829901</v>
          </cell>
        </row>
        <row r="157">
          <cell r="B157">
            <v>128</v>
          </cell>
          <cell r="C157">
            <v>0.85205439507395597</v>
          </cell>
          <cell r="D157">
            <v>2.37863878495168E-2</v>
          </cell>
          <cell r="E157">
            <v>1.0256981211502501</v>
          </cell>
          <cell r="F157">
            <v>0.54973365631332904</v>
          </cell>
          <cell r="G157">
            <v>0.53528188452666503</v>
          </cell>
          <cell r="H157">
            <v>4.6438794347586701E-2</v>
          </cell>
          <cell r="I157">
            <v>0.95929003873942598</v>
          </cell>
          <cell r="J157">
            <v>0.104675655382877</v>
          </cell>
          <cell r="K157">
            <v>0.95820099510446999</v>
          </cell>
          <cell r="L157">
            <v>0.116550963903468</v>
          </cell>
        </row>
        <row r="158">
          <cell r="B158">
            <v>129</v>
          </cell>
          <cell r="C158">
            <v>0.85159197318674895</v>
          </cell>
          <cell r="D158">
            <v>2.40113709700393E-2</v>
          </cell>
          <cell r="E158">
            <v>0.99563048452749703</v>
          </cell>
          <cell r="F158">
            <v>0.58295055567017395</v>
          </cell>
          <cell r="G158">
            <v>0.577068304816855</v>
          </cell>
          <cell r="H158">
            <v>4.4183442759282203E-2</v>
          </cell>
          <cell r="I158">
            <v>0.962044203766386</v>
          </cell>
          <cell r="J158">
            <v>0.104140322866641</v>
          </cell>
          <cell r="K158">
            <v>0.96015777896457</v>
          </cell>
          <cell r="L158">
            <v>0.10906107243897099</v>
          </cell>
        </row>
        <row r="159">
          <cell r="B159">
            <v>130</v>
          </cell>
          <cell r="C159">
            <v>0.85648615357295399</v>
          </cell>
          <cell r="D159">
            <v>2.3871194828752301E-2</v>
          </cell>
          <cell r="E159">
            <v>1.0054667047563299</v>
          </cell>
          <cell r="F159">
            <v>0.61253876749279501</v>
          </cell>
          <cell r="G159">
            <v>0.63979012306786698</v>
          </cell>
          <cell r="H159">
            <v>4.5133229604747901E-2</v>
          </cell>
          <cell r="I159">
            <v>0.96036272099656494</v>
          </cell>
          <cell r="J159">
            <v>0.10278741161678299</v>
          </cell>
          <cell r="K159">
            <v>0.95791081636689901</v>
          </cell>
          <cell r="L159">
            <v>0.110118867209221</v>
          </cell>
        </row>
        <row r="160">
          <cell r="B160">
            <v>131</v>
          </cell>
          <cell r="C160">
            <v>0.85142389466934998</v>
          </cell>
          <cell r="D160">
            <v>2.32328064264994E-2</v>
          </cell>
          <cell r="E160">
            <v>1.04272441099164</v>
          </cell>
          <cell r="F160">
            <v>0.573615587052552</v>
          </cell>
          <cell r="G160">
            <v>0.58078622730388496</v>
          </cell>
          <cell r="H160">
            <v>4.7784229966080297E-2</v>
          </cell>
          <cell r="I160">
            <v>0.95692491339278696</v>
          </cell>
          <cell r="J160">
            <v>0.11099547283396199</v>
          </cell>
          <cell r="K160">
            <v>0.96223924026953001</v>
          </cell>
          <cell r="L160">
            <v>0.110760368279852</v>
          </cell>
        </row>
        <row r="161">
          <cell r="B161">
            <v>132</v>
          </cell>
          <cell r="C161">
            <v>0.85689302037860005</v>
          </cell>
          <cell r="D161">
            <v>2.3442707064300999E-2</v>
          </cell>
          <cell r="E161">
            <v>0.98556977263752099</v>
          </cell>
          <cell r="F161">
            <v>0.58082442208273</v>
          </cell>
          <cell r="G161">
            <v>0.60944871282398505</v>
          </cell>
          <cell r="H161">
            <v>4.49788477534558E-2</v>
          </cell>
          <cell r="I161">
            <v>0.96261921513454596</v>
          </cell>
          <cell r="J161">
            <v>9.6777504526171898E-2</v>
          </cell>
          <cell r="K161">
            <v>0.96373797295314201</v>
          </cell>
          <cell r="L161">
            <v>9.5990040961981202E-2</v>
          </cell>
        </row>
        <row r="162">
          <cell r="B162">
            <v>133</v>
          </cell>
          <cell r="C162">
            <v>0.86791531574303704</v>
          </cell>
          <cell r="D162">
            <v>2.1103172729660401E-2</v>
          </cell>
          <cell r="E162">
            <v>0.98862345480588898</v>
          </cell>
          <cell r="F162">
            <v>0.60485347148991397</v>
          </cell>
          <cell r="G162">
            <v>0.63586990559790801</v>
          </cell>
          <cell r="H162">
            <v>4.42713392513715E-2</v>
          </cell>
          <cell r="I162">
            <v>0.96333685916105305</v>
          </cell>
          <cell r="J162">
            <v>0.1005089095783</v>
          </cell>
          <cell r="K162">
            <v>0.96228362769617803</v>
          </cell>
          <cell r="L162">
            <v>0.102682627690918</v>
          </cell>
        </row>
        <row r="163">
          <cell r="B163">
            <v>134</v>
          </cell>
          <cell r="C163">
            <v>0.86339352213019005</v>
          </cell>
          <cell r="D163">
            <v>2.20422066491824E-2</v>
          </cell>
          <cell r="E163">
            <v>0.98216790393974496</v>
          </cell>
          <cell r="F163">
            <v>0.56171083310474401</v>
          </cell>
          <cell r="G163">
            <v>0.56191082688512695</v>
          </cell>
          <cell r="H163">
            <v>4.4023609969795603E-2</v>
          </cell>
          <cell r="I163">
            <v>0.96239964274859302</v>
          </cell>
          <cell r="J163">
            <v>9.75641471075748E-2</v>
          </cell>
          <cell r="K163">
            <v>0.96485601438023105</v>
          </cell>
          <cell r="L163">
            <v>0.10199185745681</v>
          </cell>
        </row>
        <row r="164">
          <cell r="B164">
            <v>135</v>
          </cell>
          <cell r="C164">
            <v>0.85706448854081096</v>
          </cell>
          <cell r="D164">
            <v>2.1741937233967001E-2</v>
          </cell>
          <cell r="E164">
            <v>0.96220990514101601</v>
          </cell>
          <cell r="F164">
            <v>0.58604823681930696</v>
          </cell>
          <cell r="G164">
            <v>0.586925292054013</v>
          </cell>
          <cell r="H164">
            <v>4.1398060583430901E-2</v>
          </cell>
          <cell r="I164">
            <v>0.96124846793394703</v>
          </cell>
          <cell r="J164">
            <v>0.100488060072465</v>
          </cell>
          <cell r="K164">
            <v>0.962889374120384</v>
          </cell>
          <cell r="L164">
            <v>0.10537488703978599</v>
          </cell>
        </row>
        <row r="165">
          <cell r="B165">
            <v>136</v>
          </cell>
          <cell r="C165">
            <v>0.85464287450302701</v>
          </cell>
          <cell r="D165">
            <v>2.26718798194364E-2</v>
          </cell>
          <cell r="E165">
            <v>0.98259853518703999</v>
          </cell>
          <cell r="F165">
            <v>0.57862439792356601</v>
          </cell>
          <cell r="G165">
            <v>0.58444706106528699</v>
          </cell>
          <cell r="H165">
            <v>4.4469563685613299E-2</v>
          </cell>
          <cell r="I165">
            <v>0.96260451688334403</v>
          </cell>
          <cell r="J165">
            <v>9.6700609458121006E-2</v>
          </cell>
          <cell r="K165">
            <v>0.965710404744622</v>
          </cell>
          <cell r="L165">
            <v>9.8329172724258507E-2</v>
          </cell>
        </row>
        <row r="166">
          <cell r="B166">
            <v>137</v>
          </cell>
          <cell r="C166">
            <v>0.86371512032332698</v>
          </cell>
          <cell r="D166">
            <v>2.2207674908317598E-2</v>
          </cell>
          <cell r="E166">
            <v>1.0116043971087401</v>
          </cell>
          <cell r="F166">
            <v>0.57588332441457801</v>
          </cell>
          <cell r="G166">
            <v>0.58081670132557095</v>
          </cell>
          <cell r="H166">
            <v>4.53267310673382E-2</v>
          </cell>
          <cell r="I166">
            <v>0.96046334788357202</v>
          </cell>
          <cell r="J166">
            <v>0.102630603992565</v>
          </cell>
          <cell r="K166">
            <v>0.96114952245340002</v>
          </cell>
          <cell r="L166">
            <v>0.11130128731311</v>
          </cell>
        </row>
        <row r="167">
          <cell r="B167">
            <v>138</v>
          </cell>
          <cell r="C167">
            <v>0.86861330507686496</v>
          </cell>
          <cell r="D167">
            <v>2.0872047935489298E-2</v>
          </cell>
          <cell r="E167">
            <v>0.98267052651625597</v>
          </cell>
          <cell r="F167">
            <v>0.56837685972854102</v>
          </cell>
          <cell r="G167">
            <v>0.55310375820906599</v>
          </cell>
          <cell r="H167">
            <v>4.2524249961221401E-2</v>
          </cell>
          <cell r="I167">
            <v>0.95746981070844195</v>
          </cell>
          <cell r="J167">
            <v>0.105417007921991</v>
          </cell>
          <cell r="K167">
            <v>0.96278365044479097</v>
          </cell>
          <cell r="L167">
            <v>0.10649178407358401</v>
          </cell>
        </row>
        <row r="168">
          <cell r="B168">
            <v>139</v>
          </cell>
          <cell r="C168">
            <v>0.84849706169812</v>
          </cell>
          <cell r="D168">
            <v>2.11611238879575E-2</v>
          </cell>
          <cell r="E168">
            <v>0.992024064865206</v>
          </cell>
          <cell r="F168">
            <v>0.56577571173532604</v>
          </cell>
          <cell r="G168">
            <v>0.55743494211671896</v>
          </cell>
          <cell r="H168">
            <v>4.3929889087215901E-2</v>
          </cell>
          <cell r="I168">
            <v>0.961942992094587</v>
          </cell>
          <cell r="J168">
            <v>0.101415340398731</v>
          </cell>
          <cell r="K168">
            <v>0.96347625176269303</v>
          </cell>
          <cell r="L168">
            <v>0.10475779240289</v>
          </cell>
        </row>
        <row r="169">
          <cell r="B169">
            <v>140</v>
          </cell>
          <cell r="C169">
            <v>0.87588563456520396</v>
          </cell>
          <cell r="D169">
            <v>1.8970065449553101E-2</v>
          </cell>
          <cell r="E169">
            <v>0.94034316343356195</v>
          </cell>
          <cell r="F169">
            <v>0.57345959817500802</v>
          </cell>
          <cell r="G169">
            <v>0.59259217226128302</v>
          </cell>
          <cell r="H169">
            <v>4.1028491094200703E-2</v>
          </cell>
          <cell r="I169">
            <v>0.968916720180381</v>
          </cell>
          <cell r="J169">
            <v>9.0444670875088506E-2</v>
          </cell>
          <cell r="K169">
            <v>0.96916762051643801</v>
          </cell>
          <cell r="L169">
            <v>9.3759919438161102E-2</v>
          </cell>
        </row>
        <row r="170">
          <cell r="B170">
            <v>141</v>
          </cell>
          <cell r="C170">
            <v>0.87849907036138097</v>
          </cell>
          <cell r="D170">
            <v>1.9010220830186698E-2</v>
          </cell>
          <cell r="E170">
            <v>0.92368025168288603</v>
          </cell>
          <cell r="F170">
            <v>0.59384527776325202</v>
          </cell>
          <cell r="G170">
            <v>0.59052707342749</v>
          </cell>
          <cell r="H170">
            <v>3.9655316927704999E-2</v>
          </cell>
          <cell r="I170">
            <v>0.96853550403697797</v>
          </cell>
          <cell r="J170">
            <v>8.9675947050580102E-2</v>
          </cell>
          <cell r="K170">
            <v>0.96790781628301104</v>
          </cell>
          <cell r="L170">
            <v>9.2548046831714803E-2</v>
          </cell>
        </row>
        <row r="171">
          <cell r="B171">
            <v>142</v>
          </cell>
          <cell r="C171">
            <v>0.86441140614842404</v>
          </cell>
          <cell r="D171">
            <v>2.02127585606116E-2</v>
          </cell>
          <cell r="E171">
            <v>0.91026648053280101</v>
          </cell>
          <cell r="F171">
            <v>0.59391636873745901</v>
          </cell>
          <cell r="G171">
            <v>0.57693229269005097</v>
          </cell>
          <cell r="H171">
            <v>3.8864284957069201E-2</v>
          </cell>
          <cell r="I171">
            <v>0.96433324176342705</v>
          </cell>
          <cell r="J171">
            <v>8.7904242013370604E-2</v>
          </cell>
          <cell r="K171">
            <v>0.97011734293290297</v>
          </cell>
          <cell r="L171">
            <v>9.0282634727603298E-2</v>
          </cell>
        </row>
        <row r="172">
          <cell r="B172">
            <v>143</v>
          </cell>
          <cell r="C172">
            <v>0.88195376973102102</v>
          </cell>
          <cell r="D172">
            <v>1.9213375193581201E-2</v>
          </cell>
          <cell r="E172">
            <v>0.92911736365325404</v>
          </cell>
          <cell r="F172">
            <v>0.59792390199232703</v>
          </cell>
          <cell r="G172">
            <v>0.60631779069835001</v>
          </cell>
          <cell r="H172">
            <v>3.9719751483736201E-2</v>
          </cell>
          <cell r="I172">
            <v>0.95672889677246298</v>
          </cell>
          <cell r="J172">
            <v>9.4619540642428293E-2</v>
          </cell>
          <cell r="K172">
            <v>0.96842918494902197</v>
          </cell>
          <cell r="L172">
            <v>9.4349525967056994E-2</v>
          </cell>
        </row>
        <row r="173">
          <cell r="B173">
            <v>144</v>
          </cell>
          <cell r="C173">
            <v>0.87853763217451397</v>
          </cell>
          <cell r="D173">
            <v>1.92906460003411E-2</v>
          </cell>
          <cell r="E173">
            <v>0.91497021460583905</v>
          </cell>
          <cell r="F173">
            <v>0.59252823351796002</v>
          </cell>
          <cell r="G173">
            <v>0.57998777139259206</v>
          </cell>
          <cell r="H173">
            <v>3.9597229458964697E-2</v>
          </cell>
          <cell r="I173">
            <v>0.97037680067814103</v>
          </cell>
          <cell r="J173">
            <v>8.7349349088988601E-2</v>
          </cell>
          <cell r="K173">
            <v>0.96761213326295403</v>
          </cell>
          <cell r="L173">
            <v>8.9638277884331694E-2</v>
          </cell>
        </row>
        <row r="174">
          <cell r="B174">
            <v>145</v>
          </cell>
          <cell r="C174">
            <v>0.89328151012348</v>
          </cell>
          <cell r="D174">
            <v>1.7615418454869101E-2</v>
          </cell>
          <cell r="E174">
            <v>0.90006805936135803</v>
          </cell>
          <cell r="F174">
            <v>0.57526596747895697</v>
          </cell>
          <cell r="G174">
            <v>0.59354715602897101</v>
          </cell>
          <cell r="H174">
            <v>3.7868985129604002E-2</v>
          </cell>
          <cell r="I174">
            <v>0.96307424378403395</v>
          </cell>
          <cell r="J174">
            <v>8.7778747238918806E-2</v>
          </cell>
          <cell r="K174">
            <v>0.96085798514989995</v>
          </cell>
          <cell r="L174">
            <v>9.1967595406501304E-2</v>
          </cell>
        </row>
        <row r="175">
          <cell r="B175">
            <v>146</v>
          </cell>
          <cell r="C175">
            <v>0.87775749932136604</v>
          </cell>
          <cell r="D175">
            <v>2.0309666226298699E-2</v>
          </cell>
          <cell r="E175">
            <v>0.92458316099938798</v>
          </cell>
          <cell r="F175">
            <v>0.61601577288598797</v>
          </cell>
          <cell r="G175">
            <v>0.62023955429783195</v>
          </cell>
          <cell r="H175">
            <v>3.9215009787687799E-2</v>
          </cell>
          <cell r="I175">
            <v>0.96480283489079799</v>
          </cell>
          <cell r="J175">
            <v>9.6905139873549401E-2</v>
          </cell>
          <cell r="K175">
            <v>0.965949449434651</v>
          </cell>
          <cell r="L175">
            <v>9.4122780332753703E-2</v>
          </cell>
        </row>
        <row r="176">
          <cell r="B176">
            <v>147</v>
          </cell>
          <cell r="C176">
            <v>0.86188643222756101</v>
          </cell>
          <cell r="D176">
            <v>2.1285312873080001E-2</v>
          </cell>
          <cell r="E176">
            <v>0.93949305313141795</v>
          </cell>
          <cell r="F176">
            <v>0.56686751628699605</v>
          </cell>
          <cell r="G176">
            <v>0.55631801275664206</v>
          </cell>
          <cell r="H176">
            <v>4.13413292522367E-2</v>
          </cell>
          <cell r="I176">
            <v>0.96454820126789897</v>
          </cell>
          <cell r="J176">
            <v>9.0268970865013495E-2</v>
          </cell>
          <cell r="K176">
            <v>0.96571569709453597</v>
          </cell>
          <cell r="L176">
            <v>9.4758981217114305E-2</v>
          </cell>
        </row>
        <row r="177">
          <cell r="B177">
            <v>148</v>
          </cell>
          <cell r="C177">
            <v>0.87148386603421002</v>
          </cell>
          <cell r="D177">
            <v>1.85150525447512E-2</v>
          </cell>
          <cell r="E177">
            <v>0.88962716394864305</v>
          </cell>
          <cell r="F177">
            <v>0.59064112974010696</v>
          </cell>
          <cell r="G177">
            <v>0.57151980319059004</v>
          </cell>
          <cell r="H177">
            <v>3.6721877225728901E-2</v>
          </cell>
          <cell r="I177">
            <v>0.96755889201896905</v>
          </cell>
          <cell r="J177">
            <v>8.8735213849295905E-2</v>
          </cell>
          <cell r="K177">
            <v>0.96718089036503796</v>
          </cell>
          <cell r="L177">
            <v>9.3277935465683207E-2</v>
          </cell>
        </row>
        <row r="178">
          <cell r="B178">
            <v>149</v>
          </cell>
          <cell r="C178">
            <v>0.88100078274871196</v>
          </cell>
          <cell r="D178">
            <v>1.8995652346613202E-2</v>
          </cell>
          <cell r="E178">
            <v>0.90052169634364898</v>
          </cell>
          <cell r="F178">
            <v>0.60816731335988605</v>
          </cell>
          <cell r="G178">
            <v>0.60580259281924997</v>
          </cell>
          <cell r="H178">
            <v>3.8405160675713201E-2</v>
          </cell>
          <cell r="I178">
            <v>0.96651157310128399</v>
          </cell>
          <cell r="J178">
            <v>8.5698796577983599E-2</v>
          </cell>
          <cell r="K178">
            <v>0.968646082967343</v>
          </cell>
          <cell r="L178">
            <v>9.0856020911706997E-2</v>
          </cell>
        </row>
        <row r="179">
          <cell r="B179">
            <v>150</v>
          </cell>
          <cell r="C179">
            <v>0.88780772064265401</v>
          </cell>
          <cell r="D179">
            <v>1.9596835632372401E-2</v>
          </cell>
          <cell r="E179">
            <v>0.90022705131653302</v>
          </cell>
          <cell r="F179">
            <v>0.59109299307273</v>
          </cell>
          <cell r="G179">
            <v>0.56430641606953202</v>
          </cell>
          <cell r="H179">
            <v>3.8451451454723097E-2</v>
          </cell>
          <cell r="I179">
            <v>0.96480336509065401</v>
          </cell>
          <cell r="J179">
            <v>8.7405977401825805E-2</v>
          </cell>
          <cell r="K179">
            <v>0.96839751961379505</v>
          </cell>
          <cell r="L179">
            <v>8.8925429222976901E-2</v>
          </cell>
        </row>
        <row r="180">
          <cell r="B180">
            <v>151</v>
          </cell>
          <cell r="C180">
            <v>0.84478704683164396</v>
          </cell>
          <cell r="D180">
            <v>2.30031603125402E-2</v>
          </cell>
          <cell r="E180">
            <v>0.98774275855558602</v>
          </cell>
          <cell r="F180">
            <v>0.57044609009792202</v>
          </cell>
          <cell r="G180">
            <v>0.55007854989468297</v>
          </cell>
          <cell r="H180">
            <v>4.4948843904959998E-2</v>
          </cell>
          <cell r="I180">
            <v>0.96282408119708296</v>
          </cell>
          <cell r="J180">
            <v>9.5798107294927395E-2</v>
          </cell>
          <cell r="K180">
            <v>0.96247786650766298</v>
          </cell>
          <cell r="L180">
            <v>0.101162664065252</v>
          </cell>
        </row>
        <row r="181">
          <cell r="B181">
            <v>152</v>
          </cell>
          <cell r="C181">
            <v>0.87678237398950598</v>
          </cell>
          <cell r="D181">
            <v>1.9530384247046201E-2</v>
          </cell>
          <cell r="E181">
            <v>0.92664857742187901</v>
          </cell>
          <cell r="F181">
            <v>0.585518811630928</v>
          </cell>
          <cell r="G181">
            <v>0.60113998692673898</v>
          </cell>
          <cell r="H181">
            <v>3.9308992482469898E-2</v>
          </cell>
          <cell r="I181">
            <v>0.96602407184789396</v>
          </cell>
          <cell r="J181">
            <v>9.2881023198651699E-2</v>
          </cell>
          <cell r="K181">
            <v>0.96541373164264199</v>
          </cell>
          <cell r="L181">
            <v>9.8291164852077895E-2</v>
          </cell>
        </row>
        <row r="182">
          <cell r="B182">
            <v>153</v>
          </cell>
          <cell r="C182">
            <v>0.87726640683917401</v>
          </cell>
          <cell r="D182">
            <v>1.9194851019006899E-2</v>
          </cell>
          <cell r="E182">
            <v>0.91214132248673097</v>
          </cell>
          <cell r="F182">
            <v>0.59452218353221298</v>
          </cell>
          <cell r="G182">
            <v>0.58965805099363</v>
          </cell>
          <cell r="H182">
            <v>3.9546284344446903E-2</v>
          </cell>
          <cell r="I182">
            <v>0.96605984393182398</v>
          </cell>
          <cell r="J182">
            <v>8.5392460883920995E-2</v>
          </cell>
          <cell r="K182">
            <v>0.96825786308537098</v>
          </cell>
          <cell r="L182">
            <v>8.9687150046586298E-2</v>
          </cell>
        </row>
        <row r="183">
          <cell r="B183">
            <v>154</v>
          </cell>
          <cell r="C183">
            <v>0.87555392818005695</v>
          </cell>
          <cell r="D183">
            <v>1.9913646953127299E-2</v>
          </cell>
          <cell r="E183">
            <v>0.89403554827315901</v>
          </cell>
          <cell r="F183">
            <v>0.59485458783927903</v>
          </cell>
          <cell r="G183">
            <v>0.59198633671026402</v>
          </cell>
          <cell r="H183">
            <v>3.7055689805316899E-2</v>
          </cell>
          <cell r="I183">
            <v>0.97001835757422505</v>
          </cell>
          <cell r="J183">
            <v>8.5573692862336098E-2</v>
          </cell>
          <cell r="K183">
            <v>0.96301662123624099</v>
          </cell>
          <cell r="L183">
            <v>9.6436633031625904E-2</v>
          </cell>
        </row>
        <row r="184">
          <cell r="B184">
            <v>155</v>
          </cell>
          <cell r="C184">
            <v>0.88586649499037495</v>
          </cell>
          <cell r="D184">
            <v>1.83507996460208E-2</v>
          </cell>
          <cell r="E184">
            <v>0.89707090629679598</v>
          </cell>
          <cell r="F184">
            <v>0.58690492784233494</v>
          </cell>
          <cell r="G184">
            <v>0.59632653542490599</v>
          </cell>
          <cell r="H184">
            <v>3.8533769751456899E-2</v>
          </cell>
          <cell r="I184">
            <v>0.96976277515414799</v>
          </cell>
          <cell r="J184">
            <v>8.3839493600657997E-2</v>
          </cell>
          <cell r="K184">
            <v>0.96856034737590802</v>
          </cell>
          <cell r="L184">
            <v>8.7520126841857199E-2</v>
          </cell>
        </row>
        <row r="185">
          <cell r="B185">
            <v>156</v>
          </cell>
          <cell r="C185">
            <v>0.88343702230844801</v>
          </cell>
          <cell r="D185">
            <v>1.8546569961429799E-2</v>
          </cell>
          <cell r="E185">
            <v>0.87003268338372997</v>
          </cell>
          <cell r="F185">
            <v>0.59770298186281301</v>
          </cell>
          <cell r="G185">
            <v>0.596744172453753</v>
          </cell>
          <cell r="H185">
            <v>3.53675382962911E-2</v>
          </cell>
          <cell r="I185">
            <v>0.97112189811111804</v>
          </cell>
          <cell r="J185">
            <v>8.50784547566487E-2</v>
          </cell>
          <cell r="K185">
            <v>0.96403261578815902</v>
          </cell>
          <cell r="L185">
            <v>9.18538673010664E-2</v>
          </cell>
        </row>
        <row r="186">
          <cell r="B186">
            <v>157</v>
          </cell>
          <cell r="C186">
            <v>0.87080133584446695</v>
          </cell>
          <cell r="D186">
            <v>1.9263442725402698E-2</v>
          </cell>
          <cell r="E186">
            <v>0.87896930846185595</v>
          </cell>
          <cell r="F186">
            <v>0.59046317504866797</v>
          </cell>
          <cell r="G186">
            <v>0.59332372217782903</v>
          </cell>
          <cell r="H186">
            <v>3.6771856090224903E-2</v>
          </cell>
          <cell r="I186">
            <v>0.96805754180062398</v>
          </cell>
          <cell r="J186">
            <v>8.1528240074109803E-2</v>
          </cell>
          <cell r="K186">
            <v>0.96474328204359605</v>
          </cell>
          <cell r="L186">
            <v>9.0227548355255899E-2</v>
          </cell>
        </row>
        <row r="187">
          <cell r="B187">
            <v>158</v>
          </cell>
          <cell r="C187">
            <v>0.89281870766989502</v>
          </cell>
          <cell r="D187">
            <v>1.60752907706464E-2</v>
          </cell>
          <cell r="E187">
            <v>0.85839138123498504</v>
          </cell>
          <cell r="F187">
            <v>0.59247875691997798</v>
          </cell>
          <cell r="G187">
            <v>0.61731406180540105</v>
          </cell>
          <cell r="H187">
            <v>3.4298094206643003E-2</v>
          </cell>
          <cell r="I187">
            <v>0.97093855425628905</v>
          </cell>
          <cell r="J187">
            <v>8.5087659131435095E-2</v>
          </cell>
          <cell r="K187">
            <v>0.96756427172820803</v>
          </cell>
          <cell r="L187">
            <v>9.1103072552119899E-2</v>
          </cell>
        </row>
        <row r="188">
          <cell r="B188">
            <v>159</v>
          </cell>
          <cell r="C188">
            <v>0.87729372719382104</v>
          </cell>
          <cell r="D188">
            <v>2.06505187089553E-2</v>
          </cell>
          <cell r="E188">
            <v>0.90556545235515995</v>
          </cell>
          <cell r="F188">
            <v>0.59016227666142496</v>
          </cell>
          <cell r="G188">
            <v>0.58088207680880699</v>
          </cell>
          <cell r="H188">
            <v>3.9187769297835601E-2</v>
          </cell>
          <cell r="I188">
            <v>0.96694191881782499</v>
          </cell>
          <cell r="J188">
            <v>8.3651294971927498E-2</v>
          </cell>
          <cell r="K188">
            <v>0.96727736232532802</v>
          </cell>
          <cell r="L188">
            <v>9.0821821857337906E-2</v>
          </cell>
        </row>
        <row r="189">
          <cell r="B189">
            <v>160</v>
          </cell>
          <cell r="C189">
            <v>0.88384643792358597</v>
          </cell>
          <cell r="D189">
            <v>1.8275569998831401E-2</v>
          </cell>
          <cell r="E189">
            <v>0.87048532723555505</v>
          </cell>
          <cell r="F189">
            <v>0.60520074176235195</v>
          </cell>
          <cell r="G189">
            <v>0.61507108357228002</v>
          </cell>
          <cell r="H189">
            <v>3.5869709991705898E-2</v>
          </cell>
          <cell r="I189">
            <v>0.96746258661741102</v>
          </cell>
          <cell r="J189">
            <v>8.4566014892470495E-2</v>
          </cell>
          <cell r="K189">
            <v>0.96976665953695496</v>
          </cell>
          <cell r="L189">
            <v>8.8209506392970705E-2</v>
          </cell>
        </row>
        <row r="190">
          <cell r="B190">
            <v>161</v>
          </cell>
          <cell r="C190">
            <v>0.887889570374503</v>
          </cell>
          <cell r="D190">
            <v>1.8515912493175701E-2</v>
          </cell>
          <cell r="E190">
            <v>0.86689016648927897</v>
          </cell>
          <cell r="F190">
            <v>0.60932407197556604</v>
          </cell>
          <cell r="G190">
            <v>0.62431243884493204</v>
          </cell>
          <cell r="H190">
            <v>3.5540877883926097E-2</v>
          </cell>
          <cell r="I190">
            <v>0.96300526060607705</v>
          </cell>
          <cell r="J190">
            <v>8.5786120048388204E-2</v>
          </cell>
          <cell r="K190">
            <v>0.96906941664920798</v>
          </cell>
          <cell r="L190">
            <v>8.7861006548005993E-2</v>
          </cell>
        </row>
        <row r="191">
          <cell r="B191">
            <v>162</v>
          </cell>
          <cell r="C191">
            <v>0.89941527269241806</v>
          </cell>
          <cell r="D191">
            <v>1.7011327728332099E-2</v>
          </cell>
          <cell r="E191">
            <v>0.85682229434742596</v>
          </cell>
          <cell r="F191">
            <v>0.59313377937659195</v>
          </cell>
          <cell r="G191">
            <v>0.61125636883598999</v>
          </cell>
          <cell r="H191">
            <v>3.5959620546080498E-2</v>
          </cell>
          <cell r="I191">
            <v>0.96967521301701598</v>
          </cell>
          <cell r="J191">
            <v>7.6796460461931407E-2</v>
          </cell>
          <cell r="K191">
            <v>0.967952141780551</v>
          </cell>
          <cell r="L191">
            <v>8.3844669857318893E-2</v>
          </cell>
        </row>
        <row r="192">
          <cell r="B192">
            <v>163</v>
          </cell>
          <cell r="C192">
            <v>0.88575314469671496</v>
          </cell>
          <cell r="D192">
            <v>1.7113903957101301E-2</v>
          </cell>
          <cell r="E192">
            <v>0.87295945570574796</v>
          </cell>
          <cell r="F192">
            <v>0.59345893681759199</v>
          </cell>
          <cell r="G192">
            <v>0.612816881840894</v>
          </cell>
          <cell r="H192">
            <v>3.6509903937841898E-2</v>
          </cell>
          <cell r="I192">
            <v>0.97116587918834096</v>
          </cell>
          <cell r="J192">
            <v>7.7823103456848397E-2</v>
          </cell>
          <cell r="K192">
            <v>0.96188831716758205</v>
          </cell>
          <cell r="L192">
            <v>9.4090392862664504E-2</v>
          </cell>
        </row>
        <row r="193">
          <cell r="B193">
            <v>164</v>
          </cell>
          <cell r="C193">
            <v>0.88741866356416499</v>
          </cell>
          <cell r="D193">
            <v>1.8110346822301102E-2</v>
          </cell>
          <cell r="E193">
            <v>0.88869718465203396</v>
          </cell>
          <cell r="F193">
            <v>0.60974700697397799</v>
          </cell>
          <cell r="G193">
            <v>0.596876457838869</v>
          </cell>
          <cell r="H193">
            <v>3.6950078787168501E-2</v>
          </cell>
          <cell r="I193">
            <v>0.96665854483889602</v>
          </cell>
          <cell r="J193">
            <v>8.9346242690295702E-2</v>
          </cell>
          <cell r="K193">
            <v>0.96303951187724801</v>
          </cell>
          <cell r="L193">
            <v>9.3611150711282995E-2</v>
          </cell>
        </row>
        <row r="194">
          <cell r="B194">
            <v>165</v>
          </cell>
          <cell r="C194">
            <v>0.87909186853770604</v>
          </cell>
          <cell r="D194">
            <v>1.9801031545648301E-2</v>
          </cell>
          <cell r="E194">
            <v>0.90822683473454502</v>
          </cell>
          <cell r="F194">
            <v>0.57995788229797196</v>
          </cell>
          <cell r="G194">
            <v>0.58442324511959898</v>
          </cell>
          <cell r="H194">
            <v>3.8804413195618101E-2</v>
          </cell>
          <cell r="I194">
            <v>0.96614703350666298</v>
          </cell>
          <cell r="J194">
            <v>9.2838022696280095E-2</v>
          </cell>
          <cell r="K194">
            <v>0.97002237937734603</v>
          </cell>
          <cell r="L194">
            <v>9.0360471522666005E-2</v>
          </cell>
        </row>
        <row r="195">
          <cell r="B195">
            <v>166</v>
          </cell>
          <cell r="C195">
            <v>0.89213192203976099</v>
          </cell>
          <cell r="D195">
            <v>1.7903756096811298E-2</v>
          </cell>
          <cell r="E195">
            <v>0.85883338798193398</v>
          </cell>
          <cell r="F195">
            <v>0.58733517800903901</v>
          </cell>
          <cell r="G195">
            <v>0.61069133307546497</v>
          </cell>
          <cell r="H195">
            <v>3.5904096513351899E-2</v>
          </cell>
          <cell r="I195">
            <v>0.97030456971025203</v>
          </cell>
          <cell r="J195">
            <v>7.7860508401651804E-2</v>
          </cell>
          <cell r="K195">
            <v>0.96633296063798402</v>
          </cell>
          <cell r="L195">
            <v>8.5695793001947407E-2</v>
          </cell>
        </row>
        <row r="196">
          <cell r="B196">
            <v>167</v>
          </cell>
          <cell r="C196">
            <v>0.90177730620751295</v>
          </cell>
          <cell r="D196">
            <v>1.6590905621220699E-2</v>
          </cell>
          <cell r="E196">
            <v>0.82461153189330605</v>
          </cell>
          <cell r="F196">
            <v>0.63282160325432901</v>
          </cell>
          <cell r="G196">
            <v>0.63757722492489899</v>
          </cell>
          <cell r="H196">
            <v>3.33990688565379E-2</v>
          </cell>
          <cell r="I196">
            <v>0.96703347386298599</v>
          </cell>
          <cell r="J196">
            <v>7.1980446496259995E-2</v>
          </cell>
          <cell r="K196">
            <v>0.96893990442665601</v>
          </cell>
          <cell r="L196">
            <v>8.4171656178573695E-2</v>
          </cell>
        </row>
        <row r="197">
          <cell r="B197">
            <v>168</v>
          </cell>
          <cell r="C197">
            <v>0.88757881292558105</v>
          </cell>
          <cell r="D197">
            <v>1.8852963883914099E-2</v>
          </cell>
          <cell r="E197">
            <v>0.85993923163172803</v>
          </cell>
          <cell r="F197">
            <v>0.61287440253782299</v>
          </cell>
          <cell r="G197">
            <v>0.62773239803370096</v>
          </cell>
          <cell r="H197">
            <v>3.59990634465387E-2</v>
          </cell>
          <cell r="I197">
            <v>0.96859739179857296</v>
          </cell>
          <cell r="J197">
            <v>8.1266915364429398E-2</v>
          </cell>
          <cell r="K197">
            <v>0.97096305494892698</v>
          </cell>
          <cell r="L197">
            <v>8.4912717659675799E-2</v>
          </cell>
        </row>
        <row r="198">
          <cell r="B198">
            <v>169</v>
          </cell>
          <cell r="C198">
            <v>0.88925006096064896</v>
          </cell>
          <cell r="D198">
            <v>1.7796471965001399E-2</v>
          </cell>
          <cell r="E198">
            <v>0.86264376317309199</v>
          </cell>
          <cell r="F198">
            <v>0.61210454481670895</v>
          </cell>
          <cell r="G198">
            <v>0.60389635413058695</v>
          </cell>
          <cell r="H198">
            <v>3.5917155580465703E-2</v>
          </cell>
          <cell r="I198">
            <v>0.97115848276563399</v>
          </cell>
          <cell r="J198">
            <v>8.5247910856439096E-2</v>
          </cell>
          <cell r="K198">
            <v>0.96534277345992503</v>
          </cell>
          <cell r="L198">
            <v>8.4549526051618903E-2</v>
          </cell>
        </row>
        <row r="199">
          <cell r="B199">
            <v>170</v>
          </cell>
          <cell r="C199">
            <v>0.90967643966544798</v>
          </cell>
          <cell r="D199">
            <v>1.4983413269195899E-2</v>
          </cell>
          <cell r="E199">
            <v>0.79766183268176705</v>
          </cell>
          <cell r="F199">
            <v>0.62776270442414395</v>
          </cell>
          <cell r="G199">
            <v>0.61937369278077403</v>
          </cell>
          <cell r="H199">
            <v>3.0382927608053299E-2</v>
          </cell>
          <cell r="I199">
            <v>0.97213218716527805</v>
          </cell>
          <cell r="J199">
            <v>7.8096879075043493E-2</v>
          </cell>
          <cell r="K199">
            <v>0.97230873952316899</v>
          </cell>
          <cell r="L199">
            <v>8.3290428243972106E-2</v>
          </cell>
        </row>
        <row r="200">
          <cell r="B200">
            <v>171</v>
          </cell>
          <cell r="C200">
            <v>0.91481447139451999</v>
          </cell>
          <cell r="D200">
            <v>1.4690218258156799E-2</v>
          </cell>
          <cell r="E200">
            <v>0.78489609021026097</v>
          </cell>
          <cell r="F200">
            <v>0.63552066652754802</v>
          </cell>
          <cell r="G200">
            <v>0.65579525845517805</v>
          </cell>
          <cell r="H200">
            <v>2.9873114870997499E-2</v>
          </cell>
          <cell r="I200">
            <v>0.96613670909725002</v>
          </cell>
          <cell r="J200">
            <v>7.3428346857523696E-2</v>
          </cell>
          <cell r="K200">
            <v>0.96995029835127999</v>
          </cell>
          <cell r="L200">
            <v>8.2542769699130603E-2</v>
          </cell>
        </row>
        <row r="201">
          <cell r="B201">
            <v>172</v>
          </cell>
          <cell r="C201">
            <v>0.89041598813844502</v>
          </cell>
          <cell r="D201">
            <v>1.8414489276303601E-2</v>
          </cell>
          <cell r="E201">
            <v>0.87361143633727201</v>
          </cell>
          <cell r="F201">
            <v>0.60895411936934496</v>
          </cell>
          <cell r="G201">
            <v>0.60458516625342096</v>
          </cell>
          <cell r="H201">
            <v>3.7551949962791098E-2</v>
          </cell>
          <cell r="I201">
            <v>0.96241913206541796</v>
          </cell>
          <cell r="J201">
            <v>8.3848132655948607E-2</v>
          </cell>
          <cell r="K201">
            <v>0.96097320736212599</v>
          </cell>
          <cell r="L201">
            <v>8.3819128967581605E-2</v>
          </cell>
        </row>
        <row r="202">
          <cell r="B202">
            <v>173</v>
          </cell>
          <cell r="C202">
            <v>0.89558363232037796</v>
          </cell>
          <cell r="D202">
            <v>1.84050998597504E-2</v>
          </cell>
          <cell r="E202">
            <v>0.86324372049148301</v>
          </cell>
          <cell r="F202">
            <v>0.60388031674627296</v>
          </cell>
          <cell r="G202">
            <v>0.62089098805678899</v>
          </cell>
          <cell r="H202">
            <v>3.5607557245900701E-2</v>
          </cell>
          <cell r="I202">
            <v>0.96649505421187898</v>
          </cell>
          <cell r="J202">
            <v>8.5287926695290894E-2</v>
          </cell>
          <cell r="K202">
            <v>0.96711720299030202</v>
          </cell>
          <cell r="L202">
            <v>9.0232888720027299E-2</v>
          </cell>
        </row>
        <row r="203">
          <cell r="B203">
            <v>174</v>
          </cell>
          <cell r="C203">
            <v>0.88232672703725201</v>
          </cell>
          <cell r="D203">
            <v>1.8857680250584201E-2</v>
          </cell>
          <cell r="E203">
            <v>0.86439311079183101</v>
          </cell>
          <cell r="F203">
            <v>0.61215908334257796</v>
          </cell>
          <cell r="G203">
            <v>0.61636800090878996</v>
          </cell>
          <cell r="H203">
            <v>3.6316241866355903E-2</v>
          </cell>
          <cell r="I203">
            <v>0.96602239407375601</v>
          </cell>
          <cell r="J203">
            <v>8.3324186661545105E-2</v>
          </cell>
          <cell r="K203">
            <v>0.96847056335270698</v>
          </cell>
          <cell r="L203">
            <v>8.6232163319907004E-2</v>
          </cell>
        </row>
        <row r="204">
          <cell r="B204">
            <v>175</v>
          </cell>
          <cell r="C204">
            <v>0.89390661604930599</v>
          </cell>
          <cell r="D204">
            <v>1.73627489382705E-2</v>
          </cell>
          <cell r="E204">
            <v>0.84016728831124399</v>
          </cell>
          <cell r="F204">
            <v>0.61596129697479396</v>
          </cell>
          <cell r="G204">
            <v>0.60592908070442397</v>
          </cell>
          <cell r="H204">
            <v>3.4495959014837298E-2</v>
          </cell>
          <cell r="I204">
            <v>0.96752179161307605</v>
          </cell>
          <cell r="J204">
            <v>7.96092985480992E-2</v>
          </cell>
          <cell r="K204">
            <v>0.96865420382030099</v>
          </cell>
          <cell r="L204">
            <v>8.4425156649488603E-2</v>
          </cell>
        </row>
        <row r="205">
          <cell r="B205">
            <v>176</v>
          </cell>
          <cell r="C205">
            <v>0.90011976330551302</v>
          </cell>
          <cell r="D205">
            <v>1.6070311066894299E-2</v>
          </cell>
          <cell r="E205">
            <v>0.82928573687818397</v>
          </cell>
          <cell r="F205">
            <v>0.61121898087089999</v>
          </cell>
          <cell r="G205">
            <v>0.61769962280771695</v>
          </cell>
          <cell r="H205">
            <v>3.4020483858575E-2</v>
          </cell>
          <cell r="I205">
            <v>0.96923241320747799</v>
          </cell>
          <cell r="J205">
            <v>7.7275385445547504E-2</v>
          </cell>
          <cell r="K205">
            <v>0.97068224938666503</v>
          </cell>
          <cell r="L205">
            <v>8.1319368992963603E-2</v>
          </cell>
        </row>
        <row r="206">
          <cell r="B206">
            <v>177</v>
          </cell>
          <cell r="C206">
            <v>0.87038133814122998</v>
          </cell>
          <cell r="D206">
            <v>1.9124129980534501E-2</v>
          </cell>
          <cell r="E206">
            <v>0.90300557587671504</v>
          </cell>
          <cell r="F206">
            <v>0.59269279027002997</v>
          </cell>
          <cell r="G206">
            <v>0.60570100565026197</v>
          </cell>
          <cell r="H206">
            <v>3.8348940121159102E-2</v>
          </cell>
          <cell r="I206">
            <v>0.965160158812987</v>
          </cell>
          <cell r="J206">
            <v>9.4786995037247801E-2</v>
          </cell>
          <cell r="K206">
            <v>0.960923053311042</v>
          </cell>
          <cell r="L206">
            <v>9.3313610663110502E-2</v>
          </cell>
        </row>
        <row r="207">
          <cell r="B207">
            <v>178</v>
          </cell>
          <cell r="C207">
            <v>0.86381346639396706</v>
          </cell>
          <cell r="D207">
            <v>2.0560972428874901E-2</v>
          </cell>
          <cell r="E207">
            <v>0.90261047246419901</v>
          </cell>
          <cell r="F207">
            <v>0.59098316416457397</v>
          </cell>
          <cell r="G207">
            <v>0.58592930429618195</v>
          </cell>
          <cell r="H207">
            <v>3.9531388498261599E-2</v>
          </cell>
          <cell r="I207">
            <v>0.96617322137460604</v>
          </cell>
          <cell r="J207">
            <v>8.6937795999259798E-2</v>
          </cell>
          <cell r="K207">
            <v>0.96733660188963</v>
          </cell>
          <cell r="L207">
            <v>8.7664557613446201E-2</v>
          </cell>
        </row>
        <row r="208">
          <cell r="B208">
            <v>179</v>
          </cell>
          <cell r="C208">
            <v>0.88802055706585903</v>
          </cell>
          <cell r="D208">
            <v>1.6652883246386301E-2</v>
          </cell>
          <cell r="E208">
            <v>0.84974090341306996</v>
          </cell>
          <cell r="F208">
            <v>0.59762064377704105</v>
          </cell>
          <cell r="G208">
            <v>0.59812470517699301</v>
          </cell>
          <cell r="H208">
            <v>3.5253904095538698E-2</v>
          </cell>
          <cell r="I208">
            <v>0.97048121251837904</v>
          </cell>
          <cell r="J208">
            <v>7.8904516003393294E-2</v>
          </cell>
          <cell r="K208">
            <v>0.96816862375432</v>
          </cell>
          <cell r="L208">
            <v>8.6174296616758295E-2</v>
          </cell>
        </row>
        <row r="209">
          <cell r="B209">
            <v>180</v>
          </cell>
          <cell r="C209">
            <v>0.88818989601058196</v>
          </cell>
          <cell r="D209">
            <v>1.9356124878097201E-2</v>
          </cell>
          <cell r="E209">
            <v>0.90214228296901799</v>
          </cell>
          <cell r="F209">
            <v>0.59052697893083095</v>
          </cell>
          <cell r="G209">
            <v>0.57971584109543295</v>
          </cell>
          <cell r="H209">
            <v>3.9046454556694803E-2</v>
          </cell>
          <cell r="I209">
            <v>0.96841668656348801</v>
          </cell>
          <cell r="J209">
            <v>8.7342116966871303E-2</v>
          </cell>
          <cell r="K209">
            <v>0.96782418373764501</v>
          </cell>
          <cell r="L209">
            <v>9.0134675305912806E-2</v>
          </cell>
        </row>
        <row r="210">
          <cell r="B210">
            <v>181</v>
          </cell>
          <cell r="C210">
            <v>0.89182209026488402</v>
          </cell>
          <cell r="D210">
            <v>1.7014362559945501E-2</v>
          </cell>
          <cell r="E210">
            <v>0.83962388014203204</v>
          </cell>
          <cell r="F210">
            <v>0.60366023787006595</v>
          </cell>
          <cell r="G210">
            <v>0.60619922047755603</v>
          </cell>
          <cell r="H210">
            <v>3.4707900995647897E-2</v>
          </cell>
          <cell r="I210">
            <v>0.97397811879478802</v>
          </cell>
          <cell r="J210">
            <v>7.4621091814925294E-2</v>
          </cell>
          <cell r="K210">
            <v>0.96990931237275502</v>
          </cell>
          <cell r="L210">
            <v>8.4088337585123699E-2</v>
          </cell>
        </row>
        <row r="211">
          <cell r="B211">
            <v>182</v>
          </cell>
          <cell r="C211">
            <v>0.89679578166815399</v>
          </cell>
          <cell r="D211">
            <v>1.6594634990858299E-2</v>
          </cell>
          <cell r="E211">
            <v>0.84768114149142104</v>
          </cell>
          <cell r="F211">
            <v>0.61138923205141504</v>
          </cell>
          <cell r="G211">
            <v>0.61452449793266595</v>
          </cell>
          <cell r="H211">
            <v>3.4547121876824398E-2</v>
          </cell>
          <cell r="I211">
            <v>0.96814897640979802</v>
          </cell>
          <cell r="J211">
            <v>8.5321016754436402E-2</v>
          </cell>
          <cell r="K211">
            <v>0.96987459503062001</v>
          </cell>
          <cell r="L211">
            <v>8.3199776993657396E-2</v>
          </cell>
        </row>
        <row r="212">
          <cell r="B212">
            <v>183</v>
          </cell>
          <cell r="C212">
            <v>0.87264730879883501</v>
          </cell>
          <cell r="D212">
            <v>2.0097702639802099E-2</v>
          </cell>
          <cell r="E212">
            <v>0.874275696191947</v>
          </cell>
          <cell r="F212">
            <v>0.61532255542222403</v>
          </cell>
          <cell r="G212">
            <v>0.59959554487865696</v>
          </cell>
          <cell r="H212">
            <v>3.6822473211622901E-2</v>
          </cell>
          <cell r="I212">
            <v>0.968350479714843</v>
          </cell>
          <cell r="J212">
            <v>8.3112915778532095E-2</v>
          </cell>
          <cell r="K212">
            <v>0.96926981569756299</v>
          </cell>
          <cell r="L212">
            <v>8.9127946819535897E-2</v>
          </cell>
        </row>
        <row r="213">
          <cell r="B213">
            <v>184</v>
          </cell>
          <cell r="C213">
            <v>0.88090546692007798</v>
          </cell>
          <cell r="D213">
            <v>1.85622339964727E-2</v>
          </cell>
          <cell r="E213">
            <v>0.87079176158387195</v>
          </cell>
          <cell r="F213">
            <v>0.60233206869808698</v>
          </cell>
          <cell r="G213">
            <v>0.60702720730291204</v>
          </cell>
          <cell r="H213">
            <v>3.6197052190230498E-2</v>
          </cell>
          <cell r="I213">
            <v>0.96612228841359604</v>
          </cell>
          <cell r="J213">
            <v>8.5941328552331095E-2</v>
          </cell>
          <cell r="K213">
            <v>0.97022569327833896</v>
          </cell>
          <cell r="L213">
            <v>8.7935931435251899E-2</v>
          </cell>
        </row>
        <row r="214">
          <cell r="B214">
            <v>185</v>
          </cell>
          <cell r="C214">
            <v>0.88450425634992702</v>
          </cell>
          <cell r="D214">
            <v>1.8529951216975E-2</v>
          </cell>
          <cell r="E214">
            <v>0.88109241479535205</v>
          </cell>
          <cell r="F214">
            <v>0.59692593590022303</v>
          </cell>
          <cell r="G214">
            <v>0.59461377209294897</v>
          </cell>
          <cell r="H214">
            <v>3.6435017652392099E-2</v>
          </cell>
          <cell r="I214">
            <v>0.96518570090017197</v>
          </cell>
          <cell r="J214">
            <v>9.0173832953694105E-2</v>
          </cell>
          <cell r="K214">
            <v>0.96821517212846298</v>
          </cell>
          <cell r="L214">
            <v>8.9790114858265796E-2</v>
          </cell>
        </row>
        <row r="215">
          <cell r="B215">
            <v>186</v>
          </cell>
          <cell r="C215">
            <v>0.87999609300720405</v>
          </cell>
          <cell r="D215">
            <v>1.8689408620035101E-2</v>
          </cell>
          <cell r="E215">
            <v>0.83900110538189199</v>
          </cell>
          <cell r="F215">
            <v>0.59335582933390996</v>
          </cell>
          <cell r="G215">
            <v>0.59100482200136095</v>
          </cell>
          <cell r="H215">
            <v>3.3426284496661199E-2</v>
          </cell>
          <cell r="I215">
            <v>0.97052902528579199</v>
          </cell>
          <cell r="J215">
            <v>8.0576119895866799E-2</v>
          </cell>
          <cell r="K215">
            <v>0.96626033716294502</v>
          </cell>
          <cell r="L215">
            <v>8.7755492232721999E-2</v>
          </cell>
        </row>
        <row r="216">
          <cell r="B216">
            <v>187</v>
          </cell>
          <cell r="C216">
            <v>0.889750612742084</v>
          </cell>
          <cell r="D216">
            <v>1.7118247801976801E-2</v>
          </cell>
          <cell r="E216">
            <v>0.84234398618510997</v>
          </cell>
          <cell r="F216">
            <v>0.60750659111850702</v>
          </cell>
          <cell r="G216">
            <v>0.58169415888226905</v>
          </cell>
          <cell r="H216">
            <v>3.3856458121616598E-2</v>
          </cell>
          <cell r="I216">
            <v>0.96912248366771303</v>
          </cell>
          <cell r="J216">
            <v>8.2259449704248006E-2</v>
          </cell>
          <cell r="K216">
            <v>0.96696432640892105</v>
          </cell>
          <cell r="L216">
            <v>8.6041580067116E-2</v>
          </cell>
        </row>
        <row r="217">
          <cell r="B217">
            <v>188</v>
          </cell>
          <cell r="C217">
            <v>0.89879713047734</v>
          </cell>
          <cell r="D217">
            <v>1.73707658631094E-2</v>
          </cell>
          <cell r="E217">
            <v>0.85370666614421498</v>
          </cell>
          <cell r="F217">
            <v>0.61023631675805801</v>
          </cell>
          <cell r="G217">
            <v>0.63841123193718596</v>
          </cell>
          <cell r="H217">
            <v>3.5810302607348202E-2</v>
          </cell>
          <cell r="I217">
            <v>0.967791185369545</v>
          </cell>
          <cell r="J217">
            <v>7.6026944548688802E-2</v>
          </cell>
          <cell r="K217">
            <v>0.96973704664956095</v>
          </cell>
          <cell r="L217">
            <v>8.4675860271702597E-2</v>
          </cell>
        </row>
        <row r="218">
          <cell r="B218">
            <v>189</v>
          </cell>
          <cell r="C218">
            <v>0.89530544761587805</v>
          </cell>
          <cell r="D218">
            <v>1.6407217489012998E-2</v>
          </cell>
          <cell r="E218">
            <v>0.82451881275933403</v>
          </cell>
          <cell r="F218">
            <v>0.60544120708543903</v>
          </cell>
          <cell r="G218">
            <v>0.60259043530149803</v>
          </cell>
          <cell r="H218">
            <v>3.25326617041913E-2</v>
          </cell>
          <cell r="I218">
            <v>0.96928315091748196</v>
          </cell>
          <cell r="J218">
            <v>8.1703139670809902E-2</v>
          </cell>
          <cell r="K218">
            <v>0.96587228150595905</v>
          </cell>
          <cell r="L218">
            <v>8.2771835954290204E-2</v>
          </cell>
        </row>
        <row r="219">
          <cell r="B219">
            <v>190</v>
          </cell>
          <cell r="C219">
            <v>0.89185791741703102</v>
          </cell>
          <cell r="D219">
            <v>1.74290588254985E-2</v>
          </cell>
          <cell r="E219">
            <v>0.83869653774412001</v>
          </cell>
          <cell r="F219">
            <v>0.60352691143857895</v>
          </cell>
          <cell r="G219">
            <v>0.60770961131338697</v>
          </cell>
          <cell r="H219">
            <v>3.36855455466053E-2</v>
          </cell>
          <cell r="I219">
            <v>0.96979776178980304</v>
          </cell>
          <cell r="J219">
            <v>7.9971780304915696E-2</v>
          </cell>
          <cell r="K219">
            <v>0.963626992058226</v>
          </cell>
          <cell r="L219">
            <v>8.7896091979525498E-2</v>
          </cell>
        </row>
        <row r="220">
          <cell r="B220">
            <v>191</v>
          </cell>
          <cell r="C220">
            <v>0.89578034644847804</v>
          </cell>
          <cell r="D220">
            <v>1.6658565703599901E-2</v>
          </cell>
          <cell r="E220">
            <v>0.81591331950838197</v>
          </cell>
          <cell r="F220">
            <v>0.604728096883273</v>
          </cell>
          <cell r="G220">
            <v>0.59235643446380604</v>
          </cell>
          <cell r="H220">
            <v>3.2562853464864601E-2</v>
          </cell>
          <cell r="I220">
            <v>0.97204574688198497</v>
          </cell>
          <cell r="J220">
            <v>7.6336481232401304E-2</v>
          </cell>
          <cell r="K220">
            <v>0.96519898083743005</v>
          </cell>
          <cell r="L220">
            <v>8.0621471305298203E-2</v>
          </cell>
        </row>
        <row r="221">
          <cell r="B221">
            <v>192</v>
          </cell>
          <cell r="C221">
            <v>0.90921226617445094</v>
          </cell>
          <cell r="D221">
            <v>1.6048525739808198E-2</v>
          </cell>
          <cell r="E221">
            <v>0.79284006996550704</v>
          </cell>
          <cell r="F221">
            <v>0.61450719753957095</v>
          </cell>
          <cell r="G221">
            <v>0.61879170221461</v>
          </cell>
          <cell r="H221">
            <v>3.0844208725527501E-2</v>
          </cell>
          <cell r="I221">
            <v>0.97133448818218404</v>
          </cell>
          <cell r="J221">
            <v>7.3113495885080398E-2</v>
          </cell>
          <cell r="K221">
            <v>0.97392541859790904</v>
          </cell>
          <cell r="L221">
            <v>7.9618180408133801E-2</v>
          </cell>
        </row>
        <row r="222">
          <cell r="B222">
            <v>193</v>
          </cell>
          <cell r="C222">
            <v>0.89580874635557695</v>
          </cell>
          <cell r="D222">
            <v>1.5765981701415101E-2</v>
          </cell>
          <cell r="E222">
            <v>0.81192452476987298</v>
          </cell>
          <cell r="F222">
            <v>0.61354469342455698</v>
          </cell>
          <cell r="G222">
            <v>0.60107177216867702</v>
          </cell>
          <cell r="H222">
            <v>3.3244011674045497E-2</v>
          </cell>
          <cell r="I222">
            <v>0.97270241816376801</v>
          </cell>
          <cell r="J222">
            <v>7.2904264782440095E-2</v>
          </cell>
          <cell r="K222">
            <v>0.97352700417628801</v>
          </cell>
          <cell r="L222">
            <v>7.6360513124736906E-2</v>
          </cell>
        </row>
        <row r="223">
          <cell r="B223">
            <v>194</v>
          </cell>
          <cell r="C223">
            <v>0.87510464122244203</v>
          </cell>
          <cell r="D223">
            <v>2.0518481223674102E-2</v>
          </cell>
          <cell r="E223">
            <v>0.90688995612819401</v>
          </cell>
          <cell r="F223">
            <v>0.61896165841231998</v>
          </cell>
          <cell r="G223">
            <v>0.62445196832245897</v>
          </cell>
          <cell r="H223">
            <v>3.842075790057E-2</v>
          </cell>
          <cell r="I223">
            <v>0.96050175390396497</v>
          </cell>
          <cell r="J223">
            <v>9.3951939049655001E-2</v>
          </cell>
          <cell r="K223">
            <v>0.96743336349029196</v>
          </cell>
          <cell r="L223">
            <v>9.6060674452630099E-2</v>
          </cell>
        </row>
        <row r="224">
          <cell r="B224">
            <v>195</v>
          </cell>
          <cell r="C224">
            <v>0.88695320288356905</v>
          </cell>
          <cell r="D224">
            <v>1.7953636196618199E-2</v>
          </cell>
          <cell r="E224">
            <v>0.83969506035943797</v>
          </cell>
          <cell r="F224">
            <v>0.62422944234198496</v>
          </cell>
          <cell r="G224">
            <v>0.6374116685258</v>
          </cell>
          <cell r="H224">
            <v>3.4537555365794698E-2</v>
          </cell>
          <cell r="I224">
            <v>0.97009382909225395</v>
          </cell>
          <cell r="J224">
            <v>7.8305684341901494E-2</v>
          </cell>
          <cell r="K224">
            <v>0.96992952532530197</v>
          </cell>
          <cell r="L224">
            <v>8.2848049905017193E-2</v>
          </cell>
        </row>
        <row r="225">
          <cell r="B225">
            <v>196</v>
          </cell>
          <cell r="C225">
            <v>0.89774143662539096</v>
          </cell>
          <cell r="D225">
            <v>1.6478426668394799E-2</v>
          </cell>
          <cell r="E225">
            <v>0.82547943687895797</v>
          </cell>
          <cell r="F225">
            <v>0.59611546922270098</v>
          </cell>
          <cell r="G225">
            <v>0.59611730702297905</v>
          </cell>
          <cell r="H225">
            <v>3.2600556600527499E-2</v>
          </cell>
          <cell r="I225">
            <v>0.97032611788940804</v>
          </cell>
          <cell r="J225">
            <v>8.3426724940871499E-2</v>
          </cell>
          <cell r="K225">
            <v>0.97100817085611002</v>
          </cell>
          <cell r="L225">
            <v>8.3324826899335805E-2</v>
          </cell>
        </row>
        <row r="226">
          <cell r="B226">
            <v>197</v>
          </cell>
          <cell r="C226">
            <v>0.87947111134141298</v>
          </cell>
          <cell r="D226">
            <v>2.05692940882794E-2</v>
          </cell>
          <cell r="E226">
            <v>0.86454904050880299</v>
          </cell>
          <cell r="F226">
            <v>0.61719382153520097</v>
          </cell>
          <cell r="G226">
            <v>0.61254662327054499</v>
          </cell>
          <cell r="H226">
            <v>3.6706796033089198E-2</v>
          </cell>
          <cell r="I226">
            <v>0.96869331863436403</v>
          </cell>
          <cell r="J226">
            <v>8.0560524787556501E-2</v>
          </cell>
          <cell r="K226">
            <v>0.97227471144918598</v>
          </cell>
          <cell r="L226">
            <v>8.3294388016852905E-2</v>
          </cell>
        </row>
        <row r="227">
          <cell r="B227">
            <v>198</v>
          </cell>
          <cell r="C227">
            <v>0.86767490886468801</v>
          </cell>
          <cell r="D227">
            <v>1.9062561597149499E-2</v>
          </cell>
          <cell r="E227">
            <v>0.84716664624715499</v>
          </cell>
          <cell r="F227">
            <v>0.61271297407455905</v>
          </cell>
          <cell r="G227">
            <v>0.61946283188754803</v>
          </cell>
          <cell r="H227">
            <v>3.5251116002559001E-2</v>
          </cell>
          <cell r="I227">
            <v>0.96981881451547003</v>
          </cell>
          <cell r="J227">
            <v>8.0166609455589094E-2</v>
          </cell>
          <cell r="K227">
            <v>0.96825139287936501</v>
          </cell>
          <cell r="L227">
            <v>8.0728087587629602E-2</v>
          </cell>
        </row>
        <row r="228">
          <cell r="B228">
            <v>199</v>
          </cell>
          <cell r="C228">
            <v>0.89907981343232901</v>
          </cell>
          <cell r="D228">
            <v>1.69914112016578E-2</v>
          </cell>
          <cell r="E228">
            <v>0.82179277934607897</v>
          </cell>
          <cell r="F228">
            <v>0.62130004191253496</v>
          </cell>
          <cell r="G228">
            <v>0.60346285933862798</v>
          </cell>
          <cell r="H228">
            <v>3.2745116470975999E-2</v>
          </cell>
          <cell r="I228">
            <v>0.97085358466009097</v>
          </cell>
          <cell r="J228">
            <v>7.9442617035995602E-2</v>
          </cell>
          <cell r="K228">
            <v>0.97224995883237197</v>
          </cell>
          <cell r="L228">
            <v>8.0542064732198895E-2</v>
          </cell>
        </row>
        <row r="229">
          <cell r="B229">
            <v>200</v>
          </cell>
          <cell r="C229">
            <v>0.90259116127686301</v>
          </cell>
          <cell r="D229">
            <v>1.53589030290962E-2</v>
          </cell>
          <cell r="E229">
            <v>0.808670880924935</v>
          </cell>
          <cell r="F229">
            <v>0.62818810292087901</v>
          </cell>
          <cell r="G229">
            <v>0.63266499836376699</v>
          </cell>
          <cell r="H229">
            <v>3.1160441907219401E-2</v>
          </cell>
          <cell r="I229">
            <v>0.97099802563544602</v>
          </cell>
          <cell r="J229">
            <v>7.9934295327351801E-2</v>
          </cell>
          <cell r="K229">
            <v>0.97266863002432602</v>
          </cell>
          <cell r="L229">
            <v>8.3138141932304496E-2</v>
          </cell>
        </row>
        <row r="230">
          <cell r="B230">
            <v>201</v>
          </cell>
          <cell r="C230">
            <v>0.88322208911020705</v>
          </cell>
          <cell r="D230">
            <v>1.7399174961072301E-2</v>
          </cell>
          <cell r="E230">
            <v>0.80431316980568002</v>
          </cell>
          <cell r="F230">
            <v>0.60717432999885501</v>
          </cell>
          <cell r="G230">
            <v>0.60242252334225399</v>
          </cell>
          <cell r="H230">
            <v>3.2207571645682498E-2</v>
          </cell>
          <cell r="I230">
            <v>0.97290185313644595</v>
          </cell>
          <cell r="J230">
            <v>7.3774173477997196E-2</v>
          </cell>
          <cell r="K230">
            <v>0.96925825503883301</v>
          </cell>
          <cell r="L230">
            <v>7.6170874028775204E-2</v>
          </cell>
        </row>
        <row r="231">
          <cell r="B231">
            <v>202</v>
          </cell>
          <cell r="C231">
            <v>0.89785937957582895</v>
          </cell>
          <cell r="D231">
            <v>1.6265503637354298E-2</v>
          </cell>
          <cell r="E231">
            <v>0.81605978624630904</v>
          </cell>
          <cell r="F231">
            <v>0.61790273605055601</v>
          </cell>
          <cell r="G231">
            <v>0.627287100454615</v>
          </cell>
          <cell r="H231">
            <v>3.2805622321926999E-2</v>
          </cell>
          <cell r="I231">
            <v>0.969279478225198</v>
          </cell>
          <cell r="J231">
            <v>7.3130169367263506E-2</v>
          </cell>
          <cell r="K231">
            <v>0.96619545821049202</v>
          </cell>
          <cell r="L231">
            <v>8.2897276034797296E-2</v>
          </cell>
        </row>
        <row r="232">
          <cell r="B232">
            <v>203</v>
          </cell>
          <cell r="C232">
            <v>0.90785393628383104</v>
          </cell>
          <cell r="D232">
            <v>1.48142107038185E-2</v>
          </cell>
          <cell r="E232">
            <v>0.78171399165126298</v>
          </cell>
          <cell r="F232">
            <v>0.61916017507635301</v>
          </cell>
          <cell r="G232">
            <v>0.61465259940064798</v>
          </cell>
          <cell r="H232">
            <v>3.0152177164345401E-2</v>
          </cell>
          <cell r="I232">
            <v>0.97180327405482103</v>
          </cell>
          <cell r="J232">
            <v>7.3548743732338995E-2</v>
          </cell>
          <cell r="K232">
            <v>0.97466183776894899</v>
          </cell>
          <cell r="L232">
            <v>7.57201747492348E-2</v>
          </cell>
        </row>
        <row r="233">
          <cell r="B233">
            <v>204</v>
          </cell>
          <cell r="C233">
            <v>0.89380757782385101</v>
          </cell>
          <cell r="D233">
            <v>1.68120620644517E-2</v>
          </cell>
          <cell r="E233">
            <v>0.80388573238054395</v>
          </cell>
          <cell r="F233">
            <v>0.61777383053309998</v>
          </cell>
          <cell r="G233">
            <v>0.61692204122569505</v>
          </cell>
          <cell r="H233">
            <v>3.2506075373010097E-2</v>
          </cell>
          <cell r="I233">
            <v>0.970064409408537</v>
          </cell>
          <cell r="J233">
            <v>7.5613786529135807E-2</v>
          </cell>
          <cell r="K233">
            <v>0.96832197658178998</v>
          </cell>
          <cell r="L233">
            <v>7.3777774907103202E-2</v>
          </cell>
        </row>
        <row r="234">
          <cell r="B234">
            <v>205</v>
          </cell>
          <cell r="C234">
            <v>0.88018530396530104</v>
          </cell>
          <cell r="D234">
            <v>1.80093089185158E-2</v>
          </cell>
          <cell r="E234">
            <v>0.83319807246958</v>
          </cell>
          <cell r="F234">
            <v>0.621189414942803</v>
          </cell>
          <cell r="G234">
            <v>0.62289971671029898</v>
          </cell>
          <cell r="H234">
            <v>3.4724156213227698E-2</v>
          </cell>
          <cell r="I234">
            <v>0.96803370305629499</v>
          </cell>
          <cell r="J234">
            <v>7.5656707445940399E-2</v>
          </cell>
          <cell r="K234">
            <v>0.97268788742546097</v>
          </cell>
          <cell r="L234">
            <v>8.0648327301339903E-2</v>
          </cell>
        </row>
        <row r="235">
          <cell r="B235">
            <v>206</v>
          </cell>
          <cell r="C235">
            <v>0.89948899317235897</v>
          </cell>
          <cell r="D235">
            <v>1.64717691644975E-2</v>
          </cell>
          <cell r="E235">
            <v>0.80416482134102696</v>
          </cell>
          <cell r="F235">
            <v>0.632774381318853</v>
          </cell>
          <cell r="G235">
            <v>0.62468129641651304</v>
          </cell>
          <cell r="H235">
            <v>3.2286724851942401E-2</v>
          </cell>
          <cell r="I235">
            <v>0.96968278764435401</v>
          </cell>
          <cell r="J235">
            <v>7.5672800062952503E-2</v>
          </cell>
          <cell r="K235">
            <v>0.97088528755166004</v>
          </cell>
          <cell r="L235">
            <v>7.5643708255654599E-2</v>
          </cell>
        </row>
        <row r="236">
          <cell r="B236">
            <v>207</v>
          </cell>
          <cell r="C236">
            <v>0.901876552496364</v>
          </cell>
          <cell r="D236">
            <v>1.6563521156601601E-2</v>
          </cell>
          <cell r="E236">
            <v>0.79589668857089801</v>
          </cell>
          <cell r="F236">
            <v>0.59262831501881097</v>
          </cell>
          <cell r="G236">
            <v>0.58462658451129401</v>
          </cell>
          <cell r="H236">
            <v>3.2075031002968997E-2</v>
          </cell>
          <cell r="I236">
            <v>0.96646972594528402</v>
          </cell>
          <cell r="J236">
            <v>7.3477792789842705E-2</v>
          </cell>
          <cell r="K236">
            <v>0.97359876719202398</v>
          </cell>
          <cell r="L236">
            <v>7.2575751529936602E-2</v>
          </cell>
        </row>
        <row r="237">
          <cell r="B237">
            <v>208</v>
          </cell>
          <cell r="C237">
            <v>0.89673008475267801</v>
          </cell>
          <cell r="D237">
            <v>1.61894044946925E-2</v>
          </cell>
          <cell r="E237">
            <v>0.80559087197832002</v>
          </cell>
          <cell r="F237">
            <v>0.58781519934023996</v>
          </cell>
          <cell r="G237">
            <v>0.58259877989397502</v>
          </cell>
          <cell r="H237">
            <v>3.2012071527663603E-2</v>
          </cell>
          <cell r="I237">
            <v>0.96844196443805897</v>
          </cell>
          <cell r="J237">
            <v>7.9690586768600302E-2</v>
          </cell>
          <cell r="K237">
            <v>0.97351011539548304</v>
          </cell>
          <cell r="L237">
            <v>7.7055114793640994E-2</v>
          </cell>
        </row>
        <row r="238">
          <cell r="B238">
            <v>209</v>
          </cell>
          <cell r="C238">
            <v>0.88071658001675901</v>
          </cell>
          <cell r="D238">
            <v>2.00256936499759E-2</v>
          </cell>
          <cell r="E238">
            <v>0.90276089205937304</v>
          </cell>
          <cell r="F238">
            <v>0.60283922171450699</v>
          </cell>
          <cell r="G238">
            <v>0.61580788527395003</v>
          </cell>
          <cell r="H238">
            <v>3.8877943797470303E-2</v>
          </cell>
          <cell r="I238">
            <v>0.96738935543707305</v>
          </cell>
          <cell r="J238">
            <v>8.7172900951480503E-2</v>
          </cell>
          <cell r="K238">
            <v>0.96913140948287502</v>
          </cell>
          <cell r="L238">
            <v>9.57314209907945E-2</v>
          </cell>
        </row>
        <row r="239">
          <cell r="B239">
            <v>210</v>
          </cell>
          <cell r="C239">
            <v>0.89385228996581101</v>
          </cell>
          <cell r="D239">
            <v>1.7411213359687101E-2</v>
          </cell>
          <cell r="E239">
            <v>0.83667588716242403</v>
          </cell>
          <cell r="F239">
            <v>0.60607235155698103</v>
          </cell>
          <cell r="G239">
            <v>0.62497753285068203</v>
          </cell>
          <cell r="H239">
            <v>3.4427672830212697E-2</v>
          </cell>
          <cell r="I239">
            <v>0.97038941171068305</v>
          </cell>
          <cell r="J239">
            <v>8.09661979497764E-2</v>
          </cell>
          <cell r="K239">
            <v>0.97010300308205299</v>
          </cell>
          <cell r="L239">
            <v>7.9613380296721395E-2</v>
          </cell>
        </row>
        <row r="240">
          <cell r="B240">
            <v>211</v>
          </cell>
          <cell r="C240">
            <v>0.89663281480075496</v>
          </cell>
          <cell r="D240">
            <v>1.7035560291059602E-2</v>
          </cell>
          <cell r="E240">
            <v>0.81661495889219904</v>
          </cell>
          <cell r="F240">
            <v>0.58948955811515402</v>
          </cell>
          <cell r="G240">
            <v>0.60525888615262302</v>
          </cell>
          <cell r="H240">
            <v>3.2915034254411397E-2</v>
          </cell>
          <cell r="I240">
            <v>0.97141173733980102</v>
          </cell>
          <cell r="J240">
            <v>7.6802486999494296E-2</v>
          </cell>
          <cell r="K240">
            <v>0.96834251811290195</v>
          </cell>
          <cell r="L240">
            <v>7.9606690745734301E-2</v>
          </cell>
        </row>
        <row r="241">
          <cell r="B241">
            <v>212</v>
          </cell>
          <cell r="C241">
            <v>0.90322972172790394</v>
          </cell>
          <cell r="D241">
            <v>1.722538597181E-2</v>
          </cell>
          <cell r="E241">
            <v>0.84387443865713097</v>
          </cell>
          <cell r="F241">
            <v>0.59592518321048205</v>
          </cell>
          <cell r="G241">
            <v>0.60309825493474201</v>
          </cell>
          <cell r="H241">
            <v>3.3812535569118299E-2</v>
          </cell>
          <cell r="I241">
            <v>0.96694888948525903</v>
          </cell>
          <cell r="J241">
            <v>8.73539953965803E-2</v>
          </cell>
          <cell r="K241">
            <v>0.965455918287492</v>
          </cell>
          <cell r="L241">
            <v>8.7219181035526006E-2</v>
          </cell>
        </row>
        <row r="242">
          <cell r="B242">
            <v>213</v>
          </cell>
          <cell r="C242">
            <v>0.89400769813357905</v>
          </cell>
          <cell r="D242">
            <v>1.78008101275265E-2</v>
          </cell>
          <cell r="E242">
            <v>0.86097496223633696</v>
          </cell>
          <cell r="F242">
            <v>0.62390280729860104</v>
          </cell>
          <cell r="G242">
            <v>0.64673032000853403</v>
          </cell>
          <cell r="H242">
            <v>3.5371638123652002E-2</v>
          </cell>
          <cell r="I242">
            <v>0.96818739776311902</v>
          </cell>
          <cell r="J242">
            <v>8.5775577853140494E-2</v>
          </cell>
          <cell r="K242">
            <v>0.96812510932251605</v>
          </cell>
          <cell r="L242">
            <v>8.9552255088078195E-2</v>
          </cell>
        </row>
        <row r="243">
          <cell r="B243">
            <v>214</v>
          </cell>
          <cell r="C243">
            <v>0.88643743021315702</v>
          </cell>
          <cell r="D243">
            <v>1.7379420537915299E-2</v>
          </cell>
          <cell r="E243">
            <v>0.84444756230395401</v>
          </cell>
          <cell r="F243">
            <v>0.58704576234891803</v>
          </cell>
          <cell r="G243">
            <v>0.59179247838875604</v>
          </cell>
          <cell r="H243">
            <v>3.5361227989053001E-2</v>
          </cell>
          <cell r="I243">
            <v>0.97030924049650802</v>
          </cell>
          <cell r="J243">
            <v>7.8800915633094007E-2</v>
          </cell>
          <cell r="K243">
            <v>0.96537303926427598</v>
          </cell>
          <cell r="L243">
            <v>8.0221618917597895E-2</v>
          </cell>
        </row>
        <row r="244">
          <cell r="B244">
            <v>215</v>
          </cell>
          <cell r="C244">
            <v>0.91202854813853795</v>
          </cell>
          <cell r="D244">
            <v>1.47070410975413E-2</v>
          </cell>
          <cell r="E244">
            <v>0.77364332075603803</v>
          </cell>
          <cell r="F244">
            <v>0.62919702373863495</v>
          </cell>
          <cell r="G244">
            <v>0.6183902266304</v>
          </cell>
          <cell r="H244">
            <v>2.9107900750113099E-2</v>
          </cell>
          <cell r="I244">
            <v>0.97267708028421096</v>
          </cell>
          <cell r="J244">
            <v>7.6906043800158697E-2</v>
          </cell>
          <cell r="K244">
            <v>0.97451949920046299</v>
          </cell>
          <cell r="L244">
            <v>7.5002353500087895E-2</v>
          </cell>
        </row>
        <row r="245">
          <cell r="B245">
            <v>216</v>
          </cell>
          <cell r="C245">
            <v>0.90860582932529499</v>
          </cell>
          <cell r="D245">
            <v>1.5085044182591101E-2</v>
          </cell>
          <cell r="E245">
            <v>0.77297854488569195</v>
          </cell>
          <cell r="F245">
            <v>0.59867150929066903</v>
          </cell>
          <cell r="G245">
            <v>0.59748308816627405</v>
          </cell>
          <cell r="H245">
            <v>2.9774957975917501E-2</v>
          </cell>
          <cell r="I245">
            <v>0.97001763734194402</v>
          </cell>
          <cell r="J245">
            <v>7.3081101115623395E-2</v>
          </cell>
          <cell r="K245">
            <v>0.973738164445204</v>
          </cell>
          <cell r="L245">
            <v>7.3238991264383699E-2</v>
          </cell>
        </row>
        <row r="246">
          <cell r="B246">
            <v>217</v>
          </cell>
          <cell r="C246">
            <v>0.900472832277872</v>
          </cell>
          <cell r="D246">
            <v>1.5984553494056801E-2</v>
          </cell>
          <cell r="E246">
            <v>0.77608995216940502</v>
          </cell>
          <cell r="F246">
            <v>0.61870500665755301</v>
          </cell>
          <cell r="G246">
            <v>0.62365655762647099</v>
          </cell>
          <cell r="H246">
            <v>3.0485280628430301E-2</v>
          </cell>
          <cell r="I246">
            <v>0.97429584573278305</v>
          </cell>
          <cell r="J246">
            <v>7.0991067752729897E-2</v>
          </cell>
          <cell r="K246">
            <v>0.97169974233016698</v>
          </cell>
          <cell r="L246">
            <v>7.3186253552221706E-2</v>
          </cell>
        </row>
        <row r="247">
          <cell r="B247">
            <v>218</v>
          </cell>
          <cell r="C247">
            <v>0.90561941023119397</v>
          </cell>
          <cell r="D247">
            <v>1.51067823564521E-2</v>
          </cell>
          <cell r="E247">
            <v>0.76765923643480205</v>
          </cell>
          <cell r="F247">
            <v>0.60702596326079294</v>
          </cell>
          <cell r="G247">
            <v>0.60338920862220402</v>
          </cell>
          <cell r="H247">
            <v>3.1237566820017298E-2</v>
          </cell>
          <cell r="I247">
            <v>0.97633667415177205</v>
          </cell>
          <cell r="J247">
            <v>6.4337627556683596E-2</v>
          </cell>
          <cell r="K247">
            <v>0.97211036906121195</v>
          </cell>
          <cell r="L247">
            <v>6.5966118445894104E-2</v>
          </cell>
        </row>
        <row r="248">
          <cell r="B248">
            <v>219</v>
          </cell>
          <cell r="C248">
            <v>0.90109519792732795</v>
          </cell>
          <cell r="D248">
            <v>1.51394541487013E-2</v>
          </cell>
          <cell r="E248">
            <v>0.77141330086363102</v>
          </cell>
          <cell r="F248">
            <v>0.62199743633933702</v>
          </cell>
          <cell r="G248">
            <v>0.60300679307959504</v>
          </cell>
          <cell r="H248">
            <v>3.0733732003044301E-2</v>
          </cell>
          <cell r="I248">
            <v>0.97397175710191497</v>
          </cell>
          <cell r="J248">
            <v>6.7874132940386495E-2</v>
          </cell>
          <cell r="K248">
            <v>0.97047779494442199</v>
          </cell>
          <cell r="L248">
            <v>7.3327766219240698E-2</v>
          </cell>
        </row>
        <row r="249">
          <cell r="B249">
            <v>220</v>
          </cell>
          <cell r="C249">
            <v>0.90081855048217196</v>
          </cell>
          <cell r="D249">
            <v>1.4742425802750101E-2</v>
          </cell>
          <cell r="E249">
            <v>0.76602984712198097</v>
          </cell>
          <cell r="F249">
            <v>0.62175745978157904</v>
          </cell>
          <cell r="G249">
            <v>0.63591324835505803</v>
          </cell>
          <cell r="H249">
            <v>2.9589803050038398E-2</v>
          </cell>
          <cell r="I249">
            <v>0.97363445288015604</v>
          </cell>
          <cell r="J249">
            <v>7.33825683455923E-2</v>
          </cell>
          <cell r="K249">
            <v>0.97324502032905003</v>
          </cell>
          <cell r="L249">
            <v>7.4711775212353504E-2</v>
          </cell>
        </row>
        <row r="250">
          <cell r="B250">
            <v>221</v>
          </cell>
          <cell r="C250">
            <v>0.90247996598520197</v>
          </cell>
          <cell r="D250">
            <v>1.6489727361118301E-2</v>
          </cell>
          <cell r="E250">
            <v>0.78829221078014899</v>
          </cell>
          <cell r="F250">
            <v>0.60984296821328998</v>
          </cell>
          <cell r="G250">
            <v>0.60732500181476801</v>
          </cell>
          <cell r="H250">
            <v>3.2526647909783601E-2</v>
          </cell>
          <cell r="I250">
            <v>0.97452146668703998</v>
          </cell>
          <cell r="J250">
            <v>7.1831455610400899E-2</v>
          </cell>
          <cell r="K250">
            <v>0.97729439506309501</v>
          </cell>
          <cell r="L250">
            <v>6.9602460593246901E-2</v>
          </cell>
        </row>
        <row r="251">
          <cell r="B251">
            <v>222</v>
          </cell>
          <cell r="C251">
            <v>0.89875819111102995</v>
          </cell>
          <cell r="D251">
            <v>1.7870299890129199E-2</v>
          </cell>
          <cell r="E251">
            <v>0.83817798682181799</v>
          </cell>
          <cell r="F251">
            <v>0.59861752288067704</v>
          </cell>
          <cell r="G251">
            <v>0.603291114206438</v>
          </cell>
          <cell r="H251">
            <v>3.4596156321851597E-2</v>
          </cell>
          <cell r="I251">
            <v>0.96699490305421298</v>
          </cell>
          <cell r="J251">
            <v>8.3581507631837998E-2</v>
          </cell>
          <cell r="K251">
            <v>0.97127884205444104</v>
          </cell>
          <cell r="L251">
            <v>8.4782141338392306E-2</v>
          </cell>
        </row>
        <row r="252">
          <cell r="B252">
            <v>223</v>
          </cell>
          <cell r="C252">
            <v>0.89095491489692202</v>
          </cell>
          <cell r="D252">
            <v>1.6524581722849398E-2</v>
          </cell>
          <cell r="E252">
            <v>0.82121840541369695</v>
          </cell>
          <cell r="F252">
            <v>0.62125789661704001</v>
          </cell>
          <cell r="G252">
            <v>0.63951893593087805</v>
          </cell>
          <cell r="H252">
            <v>3.4287496970652601E-2</v>
          </cell>
          <cell r="I252">
            <v>0.97074674347445</v>
          </cell>
          <cell r="J252">
            <v>7.37676744909284E-2</v>
          </cell>
          <cell r="K252">
            <v>0.96923581661630798</v>
          </cell>
          <cell r="L252">
            <v>7.9905403049656196E-2</v>
          </cell>
        </row>
        <row r="253">
          <cell r="B253">
            <v>224</v>
          </cell>
          <cell r="C253">
            <v>0.90130513607736495</v>
          </cell>
          <cell r="D253">
            <v>1.62448369970285E-2</v>
          </cell>
          <cell r="E253">
            <v>0.77104658781609503</v>
          </cell>
          <cell r="F253">
            <v>0.60593060496429396</v>
          </cell>
          <cell r="G253">
            <v>0.61526953001054296</v>
          </cell>
          <cell r="H253">
            <v>3.04936800939857E-2</v>
          </cell>
          <cell r="I253">
            <v>0.97572686735586101</v>
          </cell>
          <cell r="J253">
            <v>6.9624531841600099E-2</v>
          </cell>
          <cell r="K253">
            <v>0.97309934548844002</v>
          </cell>
          <cell r="L253">
            <v>7.2453088705403901E-2</v>
          </cell>
        </row>
        <row r="254">
          <cell r="B254">
            <v>225</v>
          </cell>
          <cell r="C254">
            <v>0.90265104724146505</v>
          </cell>
          <cell r="D254">
            <v>1.5498912882111599E-2</v>
          </cell>
          <cell r="E254">
            <v>0.76868700678912605</v>
          </cell>
          <cell r="F254">
            <v>0.63985054592024704</v>
          </cell>
          <cell r="G254">
            <v>0.63940022214768</v>
          </cell>
          <cell r="H254">
            <v>2.96468165121072E-2</v>
          </cell>
          <cell r="I254">
            <v>0.96765116956090702</v>
          </cell>
          <cell r="J254">
            <v>7.1496949735647103E-2</v>
          </cell>
          <cell r="K254">
            <v>0.97169778538684703</v>
          </cell>
          <cell r="L254">
            <v>7.7086656607959103E-2</v>
          </cell>
        </row>
        <row r="255">
          <cell r="B255">
            <v>226</v>
          </cell>
          <cell r="C255">
            <v>0.91309460042866497</v>
          </cell>
          <cell r="D255">
            <v>1.50313275305793E-2</v>
          </cell>
          <cell r="E255">
            <v>0.76949330681272099</v>
          </cell>
          <cell r="F255">
            <v>0.63552302074173805</v>
          </cell>
          <cell r="G255">
            <v>0.64631596894456</v>
          </cell>
          <cell r="H255">
            <v>2.9937988327727299E-2</v>
          </cell>
          <cell r="I255">
            <v>0.97407429319210004</v>
          </cell>
          <cell r="J255">
            <v>7.4128952218452102E-2</v>
          </cell>
          <cell r="K255">
            <v>0.97430416166902201</v>
          </cell>
          <cell r="L255">
            <v>7.34224641179511E-2</v>
          </cell>
        </row>
        <row r="256">
          <cell r="B256">
            <v>227</v>
          </cell>
          <cell r="C256">
            <v>0.908164544650788</v>
          </cell>
          <cell r="D256">
            <v>1.48324106941951E-2</v>
          </cell>
          <cell r="E256">
            <v>0.74865539407266801</v>
          </cell>
          <cell r="F256">
            <v>0.62796068671231997</v>
          </cell>
          <cell r="G256">
            <v>0.61985276516683196</v>
          </cell>
          <cell r="H256">
            <v>2.8287947909162298E-2</v>
          </cell>
          <cell r="I256">
            <v>0.97374608157183795</v>
          </cell>
          <cell r="J256">
            <v>6.9805714337213207E-2</v>
          </cell>
          <cell r="K256">
            <v>0.97387531332025201</v>
          </cell>
          <cell r="L256">
            <v>7.4898446552873796E-2</v>
          </cell>
        </row>
        <row r="257">
          <cell r="B257">
            <v>228</v>
          </cell>
          <cell r="C257">
            <v>0.886580570097248</v>
          </cell>
          <cell r="D257">
            <v>1.7464617269605898E-2</v>
          </cell>
          <cell r="E257">
            <v>0.80335181562831304</v>
          </cell>
          <cell r="F257">
            <v>0.61089068893446197</v>
          </cell>
          <cell r="G257">
            <v>0.59173943031044196</v>
          </cell>
          <cell r="H257">
            <v>3.3170364106617799E-2</v>
          </cell>
          <cell r="I257">
            <v>0.97188726368020695</v>
          </cell>
          <cell r="J257">
            <v>7.3988273219245795E-2</v>
          </cell>
          <cell r="K257">
            <v>0.97348363633823498</v>
          </cell>
          <cell r="L257">
            <v>7.6956693736485796E-2</v>
          </cell>
        </row>
        <row r="258">
          <cell r="B258">
            <v>229</v>
          </cell>
          <cell r="C258">
            <v>0.841749522082607</v>
          </cell>
          <cell r="D258">
            <v>2.37666819673658E-2</v>
          </cell>
          <cell r="E258">
            <v>1.03004435762973</v>
          </cell>
          <cell r="F258">
            <v>0.57688950732871003</v>
          </cell>
          <cell r="G258">
            <v>0.57313576648171405</v>
          </cell>
          <cell r="H258">
            <v>4.4993706944090897E-2</v>
          </cell>
          <cell r="I258">
            <v>0.95872633556198805</v>
          </cell>
          <cell r="J258">
            <v>0.13190325395180999</v>
          </cell>
          <cell r="K258">
            <v>0.95679521409021795</v>
          </cell>
          <cell r="L258">
            <v>0.117861047351922</v>
          </cell>
        </row>
        <row r="259">
          <cell r="B259">
            <v>230</v>
          </cell>
          <cell r="C259">
            <v>0.89076447094145605</v>
          </cell>
          <cell r="D259">
            <v>1.7413225746236299E-2</v>
          </cell>
          <cell r="E259">
            <v>0.88089835038520103</v>
          </cell>
          <cell r="F259">
            <v>0.61563734510511603</v>
          </cell>
          <cell r="G259">
            <v>0.62312824605552597</v>
          </cell>
          <cell r="H259">
            <v>3.6264572870645599E-2</v>
          </cell>
          <cell r="I259">
            <v>0.96446108091141303</v>
          </cell>
          <cell r="J259">
            <v>9.2719510199622504E-2</v>
          </cell>
          <cell r="K259">
            <v>0.96827153882997197</v>
          </cell>
          <cell r="L259">
            <v>9.0930196945202199E-2</v>
          </cell>
        </row>
        <row r="260">
          <cell r="B260">
            <v>231</v>
          </cell>
          <cell r="C260">
            <v>0.88237487578941298</v>
          </cell>
          <cell r="D260">
            <v>1.8867158262776199E-2</v>
          </cell>
          <cell r="E260">
            <v>0.87528512080933496</v>
          </cell>
          <cell r="F260">
            <v>0.59772677412041997</v>
          </cell>
          <cell r="G260">
            <v>0.59893797912491997</v>
          </cell>
          <cell r="H260">
            <v>3.6150321426251297E-2</v>
          </cell>
          <cell r="I260">
            <v>0.96088397654671998</v>
          </cell>
          <cell r="J260">
            <v>8.9882413795456306E-2</v>
          </cell>
          <cell r="K260">
            <v>0.96741743098364796</v>
          </cell>
          <cell r="L260">
            <v>8.7534251486763998E-2</v>
          </cell>
        </row>
        <row r="261">
          <cell r="B261">
            <v>232</v>
          </cell>
          <cell r="C261">
            <v>0.890171072228783</v>
          </cell>
          <cell r="D261">
            <v>1.7642328635193699E-2</v>
          </cell>
          <cell r="E261">
            <v>0.81907451956361599</v>
          </cell>
          <cell r="F261">
            <v>0.61223804191236497</v>
          </cell>
          <cell r="G261">
            <v>0.59839684301818596</v>
          </cell>
          <cell r="H261">
            <v>3.3480256906194203E-2</v>
          </cell>
          <cell r="I261">
            <v>0.97230914202681495</v>
          </cell>
          <cell r="J261">
            <v>7.2510551164977205E-2</v>
          </cell>
          <cell r="K261">
            <v>0.97202230952299595</v>
          </cell>
          <cell r="L261">
            <v>7.6487223675986593E-2</v>
          </cell>
        </row>
        <row r="262">
          <cell r="B262">
            <v>233</v>
          </cell>
          <cell r="C262">
            <v>0.886351786049553</v>
          </cell>
          <cell r="D262">
            <v>1.80254712581112E-2</v>
          </cell>
          <cell r="E262">
            <v>0.87066054751113398</v>
          </cell>
          <cell r="F262">
            <v>0.620185708076745</v>
          </cell>
          <cell r="G262">
            <v>0.612674421138245</v>
          </cell>
          <cell r="H262">
            <v>3.6059069190157403E-2</v>
          </cell>
          <cell r="I262">
            <v>0.96886482522324002</v>
          </cell>
          <cell r="J262">
            <v>8.6738772120149202E-2</v>
          </cell>
          <cell r="K262">
            <v>0.96643910362983299</v>
          </cell>
          <cell r="L262">
            <v>8.7173938079438906E-2</v>
          </cell>
        </row>
        <row r="263">
          <cell r="B263">
            <v>234</v>
          </cell>
          <cell r="C263">
            <v>0.89494327174365895</v>
          </cell>
          <cell r="D263">
            <v>1.6851134525530401E-2</v>
          </cell>
          <cell r="E263">
            <v>0.81530431768092604</v>
          </cell>
          <cell r="F263">
            <v>0.636073806726977</v>
          </cell>
          <cell r="G263">
            <v>0.64213280545961304</v>
          </cell>
          <cell r="H263">
            <v>3.2630120175138201E-2</v>
          </cell>
          <cell r="I263">
            <v>0.97237411916253502</v>
          </cell>
          <cell r="J263">
            <v>7.4829498224608798E-2</v>
          </cell>
          <cell r="K263">
            <v>0.97201676417673599</v>
          </cell>
          <cell r="L263">
            <v>7.8816752644324597E-2</v>
          </cell>
        </row>
        <row r="264">
          <cell r="B264">
            <v>235</v>
          </cell>
          <cell r="C264">
            <v>0.89466736235097599</v>
          </cell>
          <cell r="D264">
            <v>1.6428727763908201E-2</v>
          </cell>
          <cell r="E264">
            <v>0.79269440536775704</v>
          </cell>
          <cell r="F264">
            <v>0.62959970593356895</v>
          </cell>
          <cell r="G264">
            <v>0.63034939148422497</v>
          </cell>
          <cell r="H264">
            <v>3.1179829741316702E-2</v>
          </cell>
          <cell r="I264">
            <v>0.97168222256296999</v>
          </cell>
          <cell r="J264">
            <v>7.2852935496492605E-2</v>
          </cell>
          <cell r="K264">
            <v>0.96588200303690497</v>
          </cell>
          <cell r="L264">
            <v>7.4502399302810801E-2</v>
          </cell>
        </row>
        <row r="265">
          <cell r="B265">
            <v>236</v>
          </cell>
          <cell r="C265">
            <v>0.91438843210325804</v>
          </cell>
          <cell r="D265">
            <v>1.51387155125408E-2</v>
          </cell>
          <cell r="E265">
            <v>0.79452781234455105</v>
          </cell>
          <cell r="F265">
            <v>0.58974026484019104</v>
          </cell>
          <cell r="G265">
            <v>0.56271186843601595</v>
          </cell>
          <cell r="H265">
            <v>3.0841835099600801E-2</v>
          </cell>
          <cell r="I265">
            <v>0.97250017655946397</v>
          </cell>
          <cell r="J265">
            <v>7.2867976871187901E-2</v>
          </cell>
          <cell r="K265">
            <v>0.97093038823088296</v>
          </cell>
          <cell r="L265">
            <v>8.1018337521316305E-2</v>
          </cell>
        </row>
        <row r="266">
          <cell r="B266">
            <v>237</v>
          </cell>
          <cell r="C266">
            <v>0.90104115877405899</v>
          </cell>
          <cell r="D266">
            <v>1.5225083342830599E-2</v>
          </cell>
          <cell r="E266">
            <v>0.77153107052728898</v>
          </cell>
          <cell r="F266">
            <v>0.59722772537414304</v>
          </cell>
          <cell r="G266">
            <v>0.59477542852082699</v>
          </cell>
          <cell r="H266">
            <v>3.00185726718178E-2</v>
          </cell>
          <cell r="I266">
            <v>0.97440120246832596</v>
          </cell>
          <cell r="J266">
            <v>7.0043434831419102E-2</v>
          </cell>
          <cell r="K266">
            <v>0.97572111799929795</v>
          </cell>
          <cell r="L266">
            <v>7.1058471360171196E-2</v>
          </cell>
        </row>
        <row r="267">
          <cell r="B267">
            <v>238</v>
          </cell>
          <cell r="C267">
            <v>0.90304807358230399</v>
          </cell>
          <cell r="D267">
            <v>1.5721843544192801E-2</v>
          </cell>
          <cell r="E267">
            <v>0.75680183964521897</v>
          </cell>
          <cell r="F267">
            <v>0.61272404492073995</v>
          </cell>
          <cell r="G267">
            <v>0.62231446196023199</v>
          </cell>
          <cell r="H267">
            <v>2.9450010946692199E-2</v>
          </cell>
          <cell r="I267">
            <v>0.97313953716023205</v>
          </cell>
          <cell r="J267">
            <v>6.5960143979104296E-2</v>
          </cell>
          <cell r="K267">
            <v>0.97029172778382</v>
          </cell>
          <cell r="L267">
            <v>6.80317851489953E-2</v>
          </cell>
        </row>
        <row r="268">
          <cell r="B268">
            <v>239</v>
          </cell>
          <cell r="C268">
            <v>0.91030676169781599</v>
          </cell>
          <cell r="D268">
            <v>1.4434556110514399E-2</v>
          </cell>
          <cell r="E268">
            <v>0.765691516871842</v>
          </cell>
          <cell r="F268">
            <v>0.63931349752595501</v>
          </cell>
          <cell r="G268">
            <v>0.64958673168326697</v>
          </cell>
          <cell r="H268">
            <v>3.0083273151616199E-2</v>
          </cell>
          <cell r="I268">
            <v>0.97324326618757695</v>
          </cell>
          <cell r="J268">
            <v>6.9890551746490406E-2</v>
          </cell>
          <cell r="K268">
            <v>0.97755899661756396</v>
          </cell>
          <cell r="L268">
            <v>6.8681397398456301E-2</v>
          </cell>
        </row>
        <row r="269">
          <cell r="B269">
            <v>240</v>
          </cell>
          <cell r="C269">
            <v>0.89377017657625801</v>
          </cell>
          <cell r="D269">
            <v>1.7800168886927901E-2</v>
          </cell>
          <cell r="E269">
            <v>0.82711767086584198</v>
          </cell>
          <cell r="F269">
            <v>0.60515049750945005</v>
          </cell>
          <cell r="G269">
            <v>0.58574226033360299</v>
          </cell>
          <cell r="H269">
            <v>3.4477296041531401E-2</v>
          </cell>
          <cell r="I269">
            <v>0.97357871033447796</v>
          </cell>
          <cell r="J269">
            <v>7.6483433803413006E-2</v>
          </cell>
          <cell r="K269">
            <v>0.97322257302089499</v>
          </cell>
          <cell r="L269">
            <v>7.89653428026795E-2</v>
          </cell>
        </row>
        <row r="270">
          <cell r="B270">
            <v>241</v>
          </cell>
          <cell r="C270">
            <v>0.888860285031568</v>
          </cell>
          <cell r="D270">
            <v>1.6811643377041101E-2</v>
          </cell>
          <cell r="E270">
            <v>0.82844955160607003</v>
          </cell>
          <cell r="F270">
            <v>0.62737935122052402</v>
          </cell>
          <cell r="G270">
            <v>0.63099409889384495</v>
          </cell>
          <cell r="H270">
            <v>3.3815556723403299E-2</v>
          </cell>
          <cell r="I270">
            <v>0.96973988893241603</v>
          </cell>
          <cell r="J270">
            <v>8.0363733653799105E-2</v>
          </cell>
          <cell r="K270">
            <v>0.97147325065754797</v>
          </cell>
          <cell r="L270">
            <v>8.1370031512184901E-2</v>
          </cell>
        </row>
        <row r="271">
          <cell r="B271">
            <v>242</v>
          </cell>
          <cell r="C271">
            <v>0.90732214124007304</v>
          </cell>
          <cell r="D271">
            <v>1.6558223774895599E-2</v>
          </cell>
          <cell r="E271">
            <v>0.782401839389679</v>
          </cell>
          <cell r="F271">
            <v>0.61075435858935501</v>
          </cell>
          <cell r="G271">
            <v>0.60985056759394596</v>
          </cell>
          <cell r="H271">
            <v>3.0660154122565699E-2</v>
          </cell>
          <cell r="I271">
            <v>0.97347783483092398</v>
          </cell>
          <cell r="J271">
            <v>7.4835336081721299E-2</v>
          </cell>
          <cell r="K271">
            <v>0.97332700953386497</v>
          </cell>
          <cell r="L271">
            <v>7.31912730626081E-2</v>
          </cell>
        </row>
        <row r="272">
          <cell r="B272">
            <v>243</v>
          </cell>
          <cell r="C272">
            <v>0.91719817169140505</v>
          </cell>
          <cell r="D272">
            <v>1.3938396832354601E-2</v>
          </cell>
          <cell r="E272">
            <v>0.74159572083708203</v>
          </cell>
          <cell r="F272">
            <v>0.61242741107592902</v>
          </cell>
          <cell r="G272">
            <v>0.63354386446580702</v>
          </cell>
          <cell r="H272">
            <v>2.7567916953245099E-2</v>
          </cell>
          <cell r="I272">
            <v>0.97208109269143905</v>
          </cell>
          <cell r="J272">
            <v>6.6761018318665197E-2</v>
          </cell>
          <cell r="K272">
            <v>0.96745444617329501</v>
          </cell>
          <cell r="L272">
            <v>7.3129215576934595E-2</v>
          </cell>
        </row>
        <row r="273">
          <cell r="B273">
            <v>244</v>
          </cell>
          <cell r="C273">
            <v>0.90739836434792298</v>
          </cell>
          <cell r="D273">
            <v>1.40964416655026E-2</v>
          </cell>
          <cell r="E273">
            <v>0.767398797897763</v>
          </cell>
          <cell r="F273">
            <v>0.63837384087617799</v>
          </cell>
          <cell r="G273">
            <v>0.64960547135612201</v>
          </cell>
          <cell r="H273">
            <v>2.98291250534349E-2</v>
          </cell>
          <cell r="I273">
            <v>0.970819702169607</v>
          </cell>
          <cell r="J273">
            <v>7.0499371229067298E-2</v>
          </cell>
          <cell r="K273">
            <v>0.97267130900458598</v>
          </cell>
          <cell r="L273">
            <v>7.4525964107004405E-2</v>
          </cell>
        </row>
        <row r="274">
          <cell r="B274">
            <v>245</v>
          </cell>
          <cell r="C274">
            <v>0.88601471248354502</v>
          </cell>
          <cell r="D274">
            <v>1.79493308599603E-2</v>
          </cell>
          <cell r="E274">
            <v>0.84049922802964205</v>
          </cell>
          <cell r="F274">
            <v>0.59957324915810495</v>
          </cell>
          <cell r="G274">
            <v>0.58669651293584901</v>
          </cell>
          <cell r="H274">
            <v>3.4630492851777599E-2</v>
          </cell>
          <cell r="I274">
            <v>0.96879694749624301</v>
          </cell>
          <cell r="J274">
            <v>8.4829260819979005E-2</v>
          </cell>
          <cell r="K274">
            <v>0.97178851432276403</v>
          </cell>
          <cell r="L274">
            <v>8.3848235535735005E-2</v>
          </cell>
        </row>
        <row r="275">
          <cell r="B275">
            <v>246</v>
          </cell>
          <cell r="C275">
            <v>0.90477885223760102</v>
          </cell>
          <cell r="D275">
            <v>1.50581188462744E-2</v>
          </cell>
          <cell r="E275">
            <v>0.75582659111271699</v>
          </cell>
          <cell r="F275">
            <v>0.63035444829389597</v>
          </cell>
          <cell r="G275">
            <v>0.608109634234275</v>
          </cell>
          <cell r="H275">
            <v>2.8871113170555001E-2</v>
          </cell>
          <cell r="I275">
            <v>0.97556467814977099</v>
          </cell>
          <cell r="J275">
            <v>7.0104225141799106E-2</v>
          </cell>
          <cell r="K275">
            <v>0.97681608203560999</v>
          </cell>
          <cell r="L275">
            <v>7.18690034151791E-2</v>
          </cell>
        </row>
        <row r="276">
          <cell r="B276">
            <v>247</v>
          </cell>
          <cell r="C276">
            <v>0.89820849515911705</v>
          </cell>
          <cell r="D276">
            <v>1.68678563731205E-2</v>
          </cell>
          <cell r="E276">
            <v>0.79881421326480395</v>
          </cell>
          <cell r="F276">
            <v>0.63417350102510806</v>
          </cell>
          <cell r="G276">
            <v>0.62605687273144195</v>
          </cell>
          <cell r="H276">
            <v>3.2337803119436001E-2</v>
          </cell>
          <cell r="I276">
            <v>0.97059577997357005</v>
          </cell>
          <cell r="J276">
            <v>7.1586694159872899E-2</v>
          </cell>
          <cell r="K276">
            <v>0.97056958369428603</v>
          </cell>
          <cell r="L276">
            <v>7.9250436883032002E-2</v>
          </cell>
        </row>
        <row r="277">
          <cell r="B277">
            <v>248</v>
          </cell>
          <cell r="C277">
            <v>0.89023395890901103</v>
          </cell>
          <cell r="D277">
            <v>1.5525799907438E-2</v>
          </cell>
          <cell r="E277">
            <v>0.76905951038744602</v>
          </cell>
          <cell r="F277">
            <v>0.62035173720664105</v>
          </cell>
          <cell r="G277">
            <v>0.631345437003622</v>
          </cell>
          <cell r="H277">
            <v>3.0443029558260701E-2</v>
          </cell>
          <cell r="I277">
            <v>0.97560679053445998</v>
          </cell>
          <cell r="J277">
            <v>6.6534951593481897E-2</v>
          </cell>
          <cell r="K277">
            <v>0.97521950828072501</v>
          </cell>
          <cell r="L277">
            <v>7.4500833543814204E-2</v>
          </cell>
        </row>
        <row r="278">
          <cell r="B278">
            <v>249</v>
          </cell>
          <cell r="C278">
            <v>0.90048296633832903</v>
          </cell>
          <cell r="D278">
            <v>1.5873362715778699E-2</v>
          </cell>
          <cell r="E278">
            <v>0.78087551442428804</v>
          </cell>
          <cell r="F278">
            <v>0.63312785215016198</v>
          </cell>
          <cell r="G278">
            <v>0.60571294920372798</v>
          </cell>
          <cell r="H278">
            <v>3.0724095607621099E-2</v>
          </cell>
          <cell r="I278">
            <v>0.97369045372113905</v>
          </cell>
          <cell r="J278">
            <v>7.6680286555425303E-2</v>
          </cell>
          <cell r="K278">
            <v>0.97546772242740298</v>
          </cell>
          <cell r="L278">
            <v>7.4246665156955299E-2</v>
          </cell>
        </row>
        <row r="279">
          <cell r="B279">
            <v>250</v>
          </cell>
          <cell r="C279">
            <v>0.90630571398649595</v>
          </cell>
          <cell r="D279">
            <v>1.4822727584962701E-2</v>
          </cell>
          <cell r="E279">
            <v>0.75074884427935895</v>
          </cell>
          <cell r="F279">
            <v>0.61413593351419504</v>
          </cell>
          <cell r="G279">
            <v>0.61885458672657701</v>
          </cell>
          <cell r="H279">
            <v>2.8359299147214499E-2</v>
          </cell>
          <cell r="I279">
            <v>0.96997950470397798</v>
          </cell>
          <cell r="J279">
            <v>7.0947180179115998E-2</v>
          </cell>
          <cell r="K279">
            <v>0.97460423825391396</v>
          </cell>
          <cell r="L279">
            <v>7.4746648883628003E-2</v>
          </cell>
        </row>
        <row r="280">
          <cell r="B280">
            <v>251</v>
          </cell>
          <cell r="C280">
            <v>0.90696571535718296</v>
          </cell>
          <cell r="D280">
            <v>1.4855316304452901E-2</v>
          </cell>
          <cell r="E280">
            <v>0.77279611102818202</v>
          </cell>
          <cell r="F280">
            <v>0.62659301343746998</v>
          </cell>
          <cell r="G280">
            <v>0.63316400863793598</v>
          </cell>
          <cell r="H280">
            <v>3.0359798353457899E-2</v>
          </cell>
          <cell r="I280">
            <v>0.96901683734057897</v>
          </cell>
          <cell r="J280">
            <v>7.3228993685854005E-2</v>
          </cell>
          <cell r="K280">
            <v>0.969527369448686</v>
          </cell>
          <cell r="L280">
            <v>7.4925417707683101E-2</v>
          </cell>
        </row>
        <row r="281">
          <cell r="B281">
            <v>252</v>
          </cell>
          <cell r="C281">
            <v>0.90101021003109105</v>
          </cell>
          <cell r="D281">
            <v>1.4928431177275299E-2</v>
          </cell>
          <cell r="E281">
            <v>0.76670097929542202</v>
          </cell>
          <cell r="F281">
            <v>0.62242891358339103</v>
          </cell>
          <cell r="G281">
            <v>0.60688953214605401</v>
          </cell>
          <cell r="H281">
            <v>2.99578917818627E-2</v>
          </cell>
          <cell r="I281">
            <v>0.97390250444667004</v>
          </cell>
          <cell r="J281">
            <v>7.1691238212292299E-2</v>
          </cell>
          <cell r="K281">
            <v>0.96835272313909104</v>
          </cell>
          <cell r="L281">
            <v>7.4969685917815804E-2</v>
          </cell>
        </row>
        <row r="282">
          <cell r="B282">
            <v>253</v>
          </cell>
          <cell r="C282">
            <v>0.88553204234958405</v>
          </cell>
          <cell r="D282">
            <v>1.79226954028457E-2</v>
          </cell>
          <cell r="E282">
            <v>0.83282599782797695</v>
          </cell>
          <cell r="F282">
            <v>0.618964658192527</v>
          </cell>
          <cell r="G282">
            <v>0.604528346153691</v>
          </cell>
          <cell r="H282">
            <v>3.4220017689347799E-2</v>
          </cell>
          <cell r="I282">
            <v>0.965714399760356</v>
          </cell>
          <cell r="J282">
            <v>8.3324784149225103E-2</v>
          </cell>
          <cell r="K282">
            <v>0.969303323135012</v>
          </cell>
          <cell r="L282">
            <v>8.5471029877999705E-2</v>
          </cell>
        </row>
        <row r="283">
          <cell r="B283">
            <v>254</v>
          </cell>
          <cell r="C283">
            <v>0.913591326891112</v>
          </cell>
          <cell r="D283">
            <v>1.5180721424375199E-2</v>
          </cell>
          <cell r="E283">
            <v>0.76946647176090099</v>
          </cell>
          <cell r="F283">
            <v>0.64037515337568596</v>
          </cell>
          <cell r="G283">
            <v>0.64776313001901598</v>
          </cell>
          <cell r="H283">
            <v>3.0115777786274701E-2</v>
          </cell>
          <cell r="I283">
            <v>0.970657297882214</v>
          </cell>
          <cell r="J283">
            <v>7.3406488337921599E-2</v>
          </cell>
          <cell r="K283">
            <v>0.97480938616834401</v>
          </cell>
          <cell r="L283">
            <v>7.3315603038336202E-2</v>
          </cell>
        </row>
        <row r="284">
          <cell r="B284">
            <v>255</v>
          </cell>
          <cell r="C284">
            <v>0.91916728950693305</v>
          </cell>
          <cell r="D284">
            <v>1.3935510417820001E-2</v>
          </cell>
          <cell r="E284">
            <v>0.73692188483938303</v>
          </cell>
          <cell r="F284">
            <v>0.61508894360392596</v>
          </cell>
          <cell r="G284">
            <v>0.62277830933748801</v>
          </cell>
          <cell r="H284">
            <v>2.7628619561830998E-2</v>
          </cell>
          <cell r="I284">
            <v>0.97668378043006898</v>
          </cell>
          <cell r="J284">
            <v>6.9049094080040493E-2</v>
          </cell>
          <cell r="K284">
            <v>0.97394357030164103</v>
          </cell>
          <cell r="L284">
            <v>7.1858084637900693E-2</v>
          </cell>
        </row>
        <row r="285">
          <cell r="B285">
            <v>256</v>
          </cell>
          <cell r="C285">
            <v>0.90789066690277798</v>
          </cell>
          <cell r="D285">
            <v>1.35999143813752E-2</v>
          </cell>
          <cell r="E285">
            <v>0.72088969130607405</v>
          </cell>
          <cell r="F285">
            <v>0.60807455612144801</v>
          </cell>
          <cell r="G285">
            <v>0.59790303715719795</v>
          </cell>
          <cell r="H285">
            <v>2.6610650792584001E-2</v>
          </cell>
          <cell r="I285">
            <v>0.97152072769764197</v>
          </cell>
          <cell r="J285">
            <v>6.7744828178578298E-2</v>
          </cell>
          <cell r="K285">
            <v>0.97527606041770298</v>
          </cell>
          <cell r="L285">
            <v>6.9236605891961303E-2</v>
          </cell>
        </row>
        <row r="286">
          <cell r="B286">
            <v>257</v>
          </cell>
          <cell r="C286">
            <v>0.90395771957746196</v>
          </cell>
          <cell r="D286">
            <v>1.5985279039675299E-2</v>
          </cell>
          <cell r="E286">
            <v>0.74498234851454803</v>
          </cell>
          <cell r="F286">
            <v>0.61669223987919997</v>
          </cell>
          <cell r="G286">
            <v>0.61233987078181595</v>
          </cell>
          <cell r="H286">
            <v>2.95413892716417E-2</v>
          </cell>
          <cell r="I286">
            <v>0.97840312987021405</v>
          </cell>
          <cell r="J286">
            <v>6.7911914168761106E-2</v>
          </cell>
          <cell r="K286">
            <v>0.97363496230394497</v>
          </cell>
          <cell r="L286">
            <v>6.5504236442292502E-2</v>
          </cell>
        </row>
        <row r="287">
          <cell r="B287">
            <v>258</v>
          </cell>
          <cell r="C287">
            <v>0.89336955190561296</v>
          </cell>
          <cell r="D287">
            <v>1.8600168694884001E-2</v>
          </cell>
          <cell r="E287">
            <v>0.82775447971966098</v>
          </cell>
          <cell r="F287">
            <v>0.59591554516644796</v>
          </cell>
          <cell r="G287">
            <v>0.60626844389975298</v>
          </cell>
          <cell r="H287">
            <v>3.5365078370573899E-2</v>
          </cell>
          <cell r="I287">
            <v>0.96757034759897298</v>
          </cell>
          <cell r="J287">
            <v>7.7431438538591094E-2</v>
          </cell>
          <cell r="K287">
            <v>0.97029818350496</v>
          </cell>
          <cell r="L287">
            <v>7.9618282644893595E-2</v>
          </cell>
        </row>
        <row r="288">
          <cell r="B288">
            <v>259</v>
          </cell>
          <cell r="C288">
            <v>0.90429009206655397</v>
          </cell>
          <cell r="D288">
            <v>1.59271249169196E-2</v>
          </cell>
          <cell r="E288">
            <v>0.74913416171854397</v>
          </cell>
          <cell r="F288">
            <v>0.60674381226766305</v>
          </cell>
          <cell r="G288">
            <v>0.60564077884366097</v>
          </cell>
          <cell r="H288">
            <v>2.96390604021784E-2</v>
          </cell>
          <cell r="I288">
            <v>0.97136921514415897</v>
          </cell>
          <cell r="J288">
            <v>6.9254084629305795E-2</v>
          </cell>
          <cell r="K288">
            <v>0.97411188251846204</v>
          </cell>
          <cell r="L288">
            <v>6.6463459314595505E-2</v>
          </cell>
        </row>
        <row r="289">
          <cell r="B289">
            <v>260</v>
          </cell>
          <cell r="C289">
            <v>0.89835365658970601</v>
          </cell>
          <cell r="D289">
            <v>1.7107414395118498E-2</v>
          </cell>
          <cell r="E289">
            <v>0.80756868437499696</v>
          </cell>
          <cell r="F289">
            <v>0.61284817989748797</v>
          </cell>
          <cell r="G289">
            <v>0.62785960963310805</v>
          </cell>
          <cell r="H289">
            <v>3.3569665217912402E-2</v>
          </cell>
          <cell r="I289">
            <v>0.97056022338066295</v>
          </cell>
          <cell r="J289">
            <v>7.76674976234768E-2</v>
          </cell>
          <cell r="K289">
            <v>0.97372159737525799</v>
          </cell>
          <cell r="L289">
            <v>7.7044471362117298E-2</v>
          </cell>
        </row>
        <row r="290">
          <cell r="B290">
            <v>261</v>
          </cell>
          <cell r="C290">
            <v>0.89886725263631495</v>
          </cell>
          <cell r="D290">
            <v>1.6538951760285601E-2</v>
          </cell>
          <cell r="E290">
            <v>0.80809464721499402</v>
          </cell>
          <cell r="F290">
            <v>0.62243938390108999</v>
          </cell>
          <cell r="G290">
            <v>0.64203661194094397</v>
          </cell>
          <cell r="H290">
            <v>3.3934758395543503E-2</v>
          </cell>
          <cell r="I290">
            <v>0.97267163022900904</v>
          </cell>
          <cell r="J290">
            <v>7.3723953507299197E-2</v>
          </cell>
          <cell r="K290">
            <v>0.97516025678381901</v>
          </cell>
          <cell r="L290">
            <v>7.6778268471800401E-2</v>
          </cell>
        </row>
        <row r="291">
          <cell r="B291">
            <v>262</v>
          </cell>
          <cell r="C291">
            <v>0.89828442356421101</v>
          </cell>
          <cell r="D291">
            <v>1.55748462623693E-2</v>
          </cell>
          <cell r="E291">
            <v>0.77801424968518695</v>
          </cell>
          <cell r="F291">
            <v>0.63201240313374596</v>
          </cell>
          <cell r="G291">
            <v>0.63177130619177901</v>
          </cell>
          <cell r="H291">
            <v>3.0522623203128599E-2</v>
          </cell>
          <cell r="I291">
            <v>0.97130620535439605</v>
          </cell>
          <cell r="J291">
            <v>7.3602956004038197E-2</v>
          </cell>
          <cell r="K291">
            <v>0.97353779264703399</v>
          </cell>
          <cell r="L291">
            <v>8.07302986252591E-2</v>
          </cell>
        </row>
        <row r="292">
          <cell r="B292">
            <v>263</v>
          </cell>
          <cell r="C292">
            <v>0.90533337839387495</v>
          </cell>
          <cell r="D292">
            <v>1.4935588502037E-2</v>
          </cell>
          <cell r="E292">
            <v>0.73203134942092796</v>
          </cell>
          <cell r="F292">
            <v>0.62932680336035496</v>
          </cell>
          <cell r="G292">
            <v>0.62789092285331405</v>
          </cell>
          <cell r="H292">
            <v>2.7828287580024501E-2</v>
          </cell>
          <cell r="I292">
            <v>0.97277737121915997</v>
          </cell>
          <cell r="J292">
            <v>6.8592923579081602E-2</v>
          </cell>
          <cell r="K292">
            <v>0.97612076815299198</v>
          </cell>
          <cell r="L292">
            <v>6.8015153621691998E-2</v>
          </cell>
        </row>
        <row r="293">
          <cell r="B293">
            <v>264</v>
          </cell>
          <cell r="C293">
            <v>0.90177409179997303</v>
          </cell>
          <cell r="D293">
            <v>1.5095463364987601E-2</v>
          </cell>
          <cell r="E293">
            <v>0.71508860038352895</v>
          </cell>
          <cell r="F293">
            <v>0.65429944416792496</v>
          </cell>
          <cell r="G293">
            <v>0.63494244393152999</v>
          </cell>
          <cell r="H293">
            <v>2.7026895850119401E-2</v>
          </cell>
          <cell r="I293">
            <v>0.97330808611322805</v>
          </cell>
          <cell r="J293">
            <v>6.4772295380605596E-2</v>
          </cell>
          <cell r="K293">
            <v>0.97752339615934003</v>
          </cell>
          <cell r="L293">
            <v>6.4872001571442406E-2</v>
          </cell>
        </row>
        <row r="294">
          <cell r="B294">
            <v>265</v>
          </cell>
          <cell r="C294">
            <v>0.89189109962320101</v>
          </cell>
          <cell r="D294">
            <v>1.6098313701954001E-2</v>
          </cell>
          <cell r="E294">
            <v>0.77270116704018599</v>
          </cell>
          <cell r="F294">
            <v>0.61366309209248804</v>
          </cell>
          <cell r="G294">
            <v>0.59194624311530497</v>
          </cell>
          <cell r="H294">
            <v>2.9143229497649598E-2</v>
          </cell>
          <cell r="I294">
            <v>0.96973956638736802</v>
          </cell>
          <cell r="J294">
            <v>8.21857164815437E-2</v>
          </cell>
          <cell r="K294">
            <v>0.97191166579824195</v>
          </cell>
          <cell r="L294">
            <v>8.1682751115360899E-2</v>
          </cell>
        </row>
        <row r="295">
          <cell r="B295">
            <v>266</v>
          </cell>
          <cell r="C295">
            <v>0.90972111913197495</v>
          </cell>
          <cell r="D295">
            <v>1.40839062294247E-2</v>
          </cell>
          <cell r="E295">
            <v>0.75567919046820997</v>
          </cell>
          <cell r="F295">
            <v>0.62767883378981604</v>
          </cell>
          <cell r="G295">
            <v>0.651318189497752</v>
          </cell>
          <cell r="H295">
            <v>2.89829821919039E-2</v>
          </cell>
          <cell r="I295">
            <v>0.97195594213903602</v>
          </cell>
          <cell r="J295">
            <v>7.3901702572797601E-2</v>
          </cell>
          <cell r="K295">
            <v>0.97300322126471595</v>
          </cell>
          <cell r="L295">
            <v>7.4591975432064805E-2</v>
          </cell>
        </row>
        <row r="296">
          <cell r="B296">
            <v>267</v>
          </cell>
          <cell r="C296">
            <v>0.90660119432625896</v>
          </cell>
          <cell r="D296">
            <v>1.4900909094810399E-2</v>
          </cell>
          <cell r="E296">
            <v>0.76456373895074503</v>
          </cell>
          <cell r="F296">
            <v>0.59082755853657498</v>
          </cell>
          <cell r="G296">
            <v>0.59598996372871305</v>
          </cell>
          <cell r="H296">
            <v>3.0857942082083999E-2</v>
          </cell>
          <cell r="I296">
            <v>0.97200850377833603</v>
          </cell>
          <cell r="J296">
            <v>6.9367688147974296E-2</v>
          </cell>
          <cell r="K296">
            <v>0.97207431953562695</v>
          </cell>
          <cell r="L296">
            <v>7.0027621538795395E-2</v>
          </cell>
        </row>
        <row r="297">
          <cell r="B297">
            <v>268</v>
          </cell>
          <cell r="C297">
            <v>0.89899672842160705</v>
          </cell>
          <cell r="D297">
            <v>1.6501454905291198E-2</v>
          </cell>
          <cell r="E297">
            <v>0.78044792394197604</v>
          </cell>
          <cell r="F297">
            <v>0.61026979532144898</v>
          </cell>
          <cell r="G297">
            <v>0.59478448543599205</v>
          </cell>
          <cell r="H297">
            <v>3.1532375311039203E-2</v>
          </cell>
          <cell r="I297">
            <v>0.97259196086642197</v>
          </cell>
          <cell r="J297">
            <v>7.3071928009180595E-2</v>
          </cell>
          <cell r="K297">
            <v>0.97178747149229805</v>
          </cell>
          <cell r="L297">
            <v>7.5648062656459195E-2</v>
          </cell>
        </row>
        <row r="298">
          <cell r="B298">
            <v>269</v>
          </cell>
          <cell r="C298">
            <v>0.91140792004660098</v>
          </cell>
          <cell r="D298">
            <v>1.4599641546152601E-2</v>
          </cell>
          <cell r="E298">
            <v>0.749067730810974</v>
          </cell>
          <cell r="F298">
            <v>0.62941258978358205</v>
          </cell>
          <cell r="G298">
            <v>0.66441297937529697</v>
          </cell>
          <cell r="H298">
            <v>2.97049525237746E-2</v>
          </cell>
          <cell r="I298">
            <v>0.97494255279434705</v>
          </cell>
          <cell r="J298">
            <v>6.6838838923539007E-2</v>
          </cell>
          <cell r="K298">
            <v>0.96466167728475505</v>
          </cell>
          <cell r="L298">
            <v>6.9742472235996805E-2</v>
          </cell>
        </row>
        <row r="299">
          <cell r="B299">
            <v>270</v>
          </cell>
          <cell r="C299">
            <v>0.90684281115049903</v>
          </cell>
          <cell r="D299">
            <v>1.4582826236146601E-2</v>
          </cell>
          <cell r="E299">
            <v>0.72651904763488695</v>
          </cell>
          <cell r="F299">
            <v>0.62087336378149305</v>
          </cell>
          <cell r="G299">
            <v>0.61058853376113098</v>
          </cell>
          <cell r="H299">
            <v>2.8051885604929699E-2</v>
          </cell>
          <cell r="I299">
            <v>0.97406666256950603</v>
          </cell>
          <cell r="J299">
            <v>6.5898527957187605E-2</v>
          </cell>
          <cell r="K299">
            <v>0.97318912811896296</v>
          </cell>
          <cell r="L299">
            <v>6.62397687661265E-2</v>
          </cell>
        </row>
        <row r="300">
          <cell r="B300">
            <v>271</v>
          </cell>
          <cell r="C300">
            <v>0.89839888926745903</v>
          </cell>
          <cell r="D300">
            <v>1.5914432598289799E-2</v>
          </cell>
          <cell r="E300">
            <v>0.75290201162130599</v>
          </cell>
          <cell r="F300">
            <v>0.62898382725304602</v>
          </cell>
          <cell r="G300">
            <v>0.64928578921062796</v>
          </cell>
          <cell r="H300">
            <v>2.9673601047671E-2</v>
          </cell>
          <cell r="I300">
            <v>0.97546379681097894</v>
          </cell>
          <cell r="J300">
            <v>6.9162478054843102E-2</v>
          </cell>
          <cell r="K300">
            <v>0.97206109273979202</v>
          </cell>
          <cell r="L300">
            <v>7.4321333321427596E-2</v>
          </cell>
        </row>
        <row r="301">
          <cell r="B301">
            <v>272</v>
          </cell>
          <cell r="C301">
            <v>0.91434210589474096</v>
          </cell>
          <cell r="D301">
            <v>1.3967134904988699E-2</v>
          </cell>
          <cell r="E301">
            <v>0.71401676545125303</v>
          </cell>
          <cell r="F301">
            <v>0.61969778318490898</v>
          </cell>
          <cell r="G301">
            <v>0.62736059954985401</v>
          </cell>
          <cell r="H301">
            <v>2.6836664962245401E-2</v>
          </cell>
          <cell r="I301">
            <v>0.97341039393503803</v>
          </cell>
          <cell r="J301">
            <v>6.4116787332976904E-2</v>
          </cell>
          <cell r="K301">
            <v>0.97306277669706898</v>
          </cell>
          <cell r="L301">
            <v>6.9498136651245795E-2</v>
          </cell>
        </row>
        <row r="302">
          <cell r="B302">
            <v>273</v>
          </cell>
          <cell r="C302">
            <v>0.92051528543237104</v>
          </cell>
          <cell r="D302">
            <v>1.31749503592999E-2</v>
          </cell>
          <cell r="E302">
            <v>0.70104772901563595</v>
          </cell>
          <cell r="F302">
            <v>0.63482485391416199</v>
          </cell>
          <cell r="G302">
            <v>0.62177119841890105</v>
          </cell>
          <cell r="H302">
            <v>2.6108364827458898E-2</v>
          </cell>
          <cell r="I302">
            <v>0.976130069955227</v>
          </cell>
          <cell r="J302">
            <v>6.3317430526660598E-2</v>
          </cell>
          <cell r="K302">
            <v>0.97717518202296305</v>
          </cell>
          <cell r="L302">
            <v>6.5664188674580903E-2</v>
          </cell>
        </row>
        <row r="303">
          <cell r="B303">
            <v>274</v>
          </cell>
          <cell r="C303">
            <v>0.91711903370989301</v>
          </cell>
          <cell r="D303">
            <v>1.24607061450279E-2</v>
          </cell>
          <cell r="E303">
            <v>0.73928738469324795</v>
          </cell>
          <cell r="F303">
            <v>0.63133930204190503</v>
          </cell>
          <cell r="G303">
            <v>0.63063281238890301</v>
          </cell>
          <cell r="H303">
            <v>2.7955678095166001E-2</v>
          </cell>
          <cell r="I303">
            <v>0.97413579883610701</v>
          </cell>
          <cell r="J303">
            <v>7.4033754059957102E-2</v>
          </cell>
          <cell r="K303">
            <v>0.973250469351158</v>
          </cell>
          <cell r="L303">
            <v>7.5179704413163004E-2</v>
          </cell>
        </row>
        <row r="304">
          <cell r="B304">
            <v>275</v>
          </cell>
          <cell r="C304">
            <v>0.90566835449980998</v>
          </cell>
          <cell r="D304">
            <v>1.39956910459144E-2</v>
          </cell>
          <cell r="E304">
            <v>0.72985237891571797</v>
          </cell>
          <cell r="F304">
            <v>0.61663082282816695</v>
          </cell>
          <cell r="G304">
            <v>0.62059668029569204</v>
          </cell>
          <cell r="H304">
            <v>2.8601472220282601E-2</v>
          </cell>
          <cell r="I304">
            <v>0.97727310828813196</v>
          </cell>
          <cell r="J304">
            <v>6.5595599307584601E-2</v>
          </cell>
          <cell r="K304">
            <v>0.97688336374788298</v>
          </cell>
          <cell r="L304">
            <v>6.8752722558360901E-2</v>
          </cell>
        </row>
        <row r="305">
          <cell r="B305">
            <v>276</v>
          </cell>
          <cell r="C305">
            <v>0.91762985926401797</v>
          </cell>
          <cell r="D305">
            <v>1.31949647263437E-2</v>
          </cell>
          <cell r="E305">
            <v>0.71754058107182395</v>
          </cell>
          <cell r="F305">
            <v>0.61885747662729995</v>
          </cell>
          <cell r="G305">
            <v>0.61649437149521602</v>
          </cell>
          <cell r="H305">
            <v>2.7451017778168399E-2</v>
          </cell>
          <cell r="I305">
            <v>0.97663655126182702</v>
          </cell>
          <cell r="J305">
            <v>6.6965970378304596E-2</v>
          </cell>
          <cell r="K305">
            <v>0.97454537310408396</v>
          </cell>
          <cell r="L305">
            <v>6.6979633399307903E-2</v>
          </cell>
        </row>
        <row r="306">
          <cell r="B306">
            <v>277</v>
          </cell>
          <cell r="C306">
            <v>0.91083404122589195</v>
          </cell>
          <cell r="D306">
            <v>1.37120128644347E-2</v>
          </cell>
          <cell r="E306">
            <v>0.72130613895626405</v>
          </cell>
          <cell r="F306">
            <v>0.60270593810216599</v>
          </cell>
          <cell r="G306">
            <v>0.62465653785215003</v>
          </cell>
          <cell r="H306">
            <v>2.78714318301886E-2</v>
          </cell>
          <cell r="I306">
            <v>0.97611907538891995</v>
          </cell>
          <cell r="J306">
            <v>6.6979039489671599E-2</v>
          </cell>
          <cell r="K306">
            <v>0.97618324831802905</v>
          </cell>
          <cell r="L306">
            <v>6.7650715000967102E-2</v>
          </cell>
        </row>
        <row r="307">
          <cell r="B307">
            <v>278</v>
          </cell>
          <cell r="C307">
            <v>0.91213270567931604</v>
          </cell>
          <cell r="D307">
            <v>1.40515151194123E-2</v>
          </cell>
          <cell r="E307">
            <v>0.70447624326228198</v>
          </cell>
          <cell r="F307">
            <v>0.62911227692390803</v>
          </cell>
          <cell r="G307">
            <v>0.61500334661153899</v>
          </cell>
          <cell r="H307">
            <v>2.6858007892795702E-2</v>
          </cell>
          <cell r="I307">
            <v>0.97708672128301899</v>
          </cell>
          <cell r="J307">
            <v>6.3434128970550202E-2</v>
          </cell>
          <cell r="K307">
            <v>0.97164335112144895</v>
          </cell>
          <cell r="L307">
            <v>6.5838846121214295E-2</v>
          </cell>
        </row>
        <row r="308">
          <cell r="B308">
            <v>279</v>
          </cell>
          <cell r="C308">
            <v>0.91280602715255599</v>
          </cell>
          <cell r="D308">
            <v>1.47048871241493E-2</v>
          </cell>
          <cell r="E308">
            <v>0.73043725673492998</v>
          </cell>
          <cell r="F308">
            <v>0.632117725983391</v>
          </cell>
          <cell r="G308">
            <v>0.64581330244847202</v>
          </cell>
          <cell r="H308">
            <v>2.8411944437943499E-2</v>
          </cell>
          <cell r="I308">
            <v>0.97532543266198302</v>
          </cell>
          <cell r="J308">
            <v>7.0871219545154601E-2</v>
          </cell>
          <cell r="K308">
            <v>0.976232548065464</v>
          </cell>
          <cell r="L308">
            <v>6.8696719027375397E-2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frame_CDCP"/>
      <sheetName val="Voc_CDCP"/>
      <sheetName val="Dataset_CDCP_new_3"/>
      <sheetName val="CDCP"/>
      <sheetName val="Dataframe_IBM"/>
      <sheetName val="Dataset_IBM_original"/>
      <sheetName val="Dataframe_DrInv"/>
    </sheetNames>
    <sheetDataSet>
      <sheetData sheetId="0" refreshError="1"/>
      <sheetData sheetId="1" refreshError="1"/>
      <sheetData sheetId="2">
        <row r="3">
          <cell r="Z3" t="str">
            <v>% train NL</v>
          </cell>
          <cell r="AA3" t="str">
            <v>% train L</v>
          </cell>
        </row>
        <row r="4">
          <cell r="U4">
            <v>-32</v>
          </cell>
          <cell r="Z4">
            <v>0</v>
          </cell>
          <cell r="AA4">
            <v>0</v>
          </cell>
          <cell r="AD4">
            <v>1</v>
          </cell>
          <cell r="AE4">
            <v>0</v>
          </cell>
          <cell r="AF4">
            <v>2.3783475241402274E-5</v>
          </cell>
          <cell r="AG4">
            <v>0</v>
          </cell>
        </row>
        <row r="5">
          <cell r="U5">
            <v>-31</v>
          </cell>
          <cell r="Z5">
            <v>0</v>
          </cell>
          <cell r="AA5">
            <v>0</v>
          </cell>
          <cell r="AD5">
            <v>2</v>
          </cell>
          <cell r="AE5">
            <v>0</v>
          </cell>
          <cell r="AF5">
            <v>4.7566950482804548E-5</v>
          </cell>
          <cell r="AG5">
            <v>0</v>
          </cell>
        </row>
        <row r="6">
          <cell r="U6">
            <v>-30</v>
          </cell>
          <cell r="Z6">
            <v>0</v>
          </cell>
          <cell r="AA6">
            <v>0</v>
          </cell>
          <cell r="AD6">
            <v>3</v>
          </cell>
          <cell r="AE6">
            <v>0</v>
          </cell>
          <cell r="AF6">
            <v>7.1350425724206823E-5</v>
          </cell>
          <cell r="AG6">
            <v>0</v>
          </cell>
        </row>
        <row r="7">
          <cell r="U7">
            <v>-29</v>
          </cell>
          <cell r="Z7">
            <v>3.4325335530154809E-5</v>
          </cell>
          <cell r="AA7">
            <v>0</v>
          </cell>
          <cell r="AD7">
            <v>5</v>
          </cell>
          <cell r="AE7">
            <v>0</v>
          </cell>
          <cell r="AF7">
            <v>1.1891737620701137E-4</v>
          </cell>
          <cell r="AG7">
            <v>0</v>
          </cell>
        </row>
        <row r="8">
          <cell r="U8">
            <v>-28</v>
          </cell>
          <cell r="Z8">
            <v>6.8650671060309617E-5</v>
          </cell>
          <cell r="AA8">
            <v>0</v>
          </cell>
          <cell r="AD8">
            <v>7</v>
          </cell>
          <cell r="AE8">
            <v>0</v>
          </cell>
          <cell r="AF8">
            <v>1.6648432668981591E-4</v>
          </cell>
          <cell r="AG8">
            <v>0</v>
          </cell>
        </row>
        <row r="9">
          <cell r="U9">
            <v>-27</v>
          </cell>
          <cell r="Z9">
            <v>1.0297600659046442E-4</v>
          </cell>
          <cell r="AA9">
            <v>0</v>
          </cell>
          <cell r="AD9">
            <v>10</v>
          </cell>
          <cell r="AE9">
            <v>0</v>
          </cell>
          <cell r="AF9">
            <v>2.3783475241402274E-4</v>
          </cell>
          <cell r="AG9">
            <v>0</v>
          </cell>
        </row>
        <row r="10">
          <cell r="U10">
            <v>-26</v>
          </cell>
          <cell r="Z10">
            <v>1.7162667765077404E-4</v>
          </cell>
          <cell r="AA10">
            <v>0</v>
          </cell>
          <cell r="AD10">
            <v>15</v>
          </cell>
          <cell r="AE10">
            <v>0</v>
          </cell>
          <cell r="AF10">
            <v>3.5675212862103413E-4</v>
          </cell>
          <cell r="AG10">
            <v>0</v>
          </cell>
        </row>
        <row r="11">
          <cell r="U11">
            <v>-25</v>
          </cell>
          <cell r="Z11">
            <v>2.7460268424123847E-4</v>
          </cell>
          <cell r="AA11">
            <v>0</v>
          </cell>
          <cell r="AD11">
            <v>21</v>
          </cell>
          <cell r="AE11">
            <v>0</v>
          </cell>
          <cell r="AF11">
            <v>4.9945298006944775E-4</v>
          </cell>
          <cell r="AG11">
            <v>0</v>
          </cell>
        </row>
        <row r="12">
          <cell r="U12">
            <v>-24</v>
          </cell>
          <cell r="Z12">
            <v>4.4622936189201248E-4</v>
          </cell>
          <cell r="AA12">
            <v>0</v>
          </cell>
          <cell r="AD12">
            <v>29</v>
          </cell>
          <cell r="AE12">
            <v>0</v>
          </cell>
          <cell r="AF12">
            <v>6.8972078200066594E-4</v>
          </cell>
          <cell r="AG12">
            <v>0</v>
          </cell>
        </row>
        <row r="13">
          <cell r="U13">
            <v>-23</v>
          </cell>
          <cell r="Z13">
            <v>7.20832046133251E-4</v>
          </cell>
          <cell r="AA13">
            <v>0</v>
          </cell>
          <cell r="AD13">
            <v>40</v>
          </cell>
          <cell r="AE13">
            <v>0</v>
          </cell>
          <cell r="AF13">
            <v>9.5133900965609097E-4</v>
          </cell>
          <cell r="AG13">
            <v>0</v>
          </cell>
        </row>
        <row r="14">
          <cell r="U14">
            <v>-22</v>
          </cell>
          <cell r="Z14">
            <v>1.0984107369649539E-3</v>
          </cell>
          <cell r="AA14">
            <v>0</v>
          </cell>
          <cell r="AD14">
            <v>55</v>
          </cell>
          <cell r="AE14">
            <v>0</v>
          </cell>
          <cell r="AF14">
            <v>1.3080911382771252E-3</v>
          </cell>
          <cell r="AG14">
            <v>0</v>
          </cell>
        </row>
        <row r="15">
          <cell r="U15">
            <v>-21</v>
          </cell>
          <cell r="Z15">
            <v>1.5103147633268115E-3</v>
          </cell>
          <cell r="AA15">
            <v>0</v>
          </cell>
          <cell r="AD15">
            <v>72</v>
          </cell>
          <cell r="AE15">
            <v>0</v>
          </cell>
          <cell r="AF15">
            <v>1.7124102173809636E-3</v>
          </cell>
          <cell r="AG15">
            <v>0</v>
          </cell>
        </row>
        <row r="16">
          <cell r="U16">
            <v>-20</v>
          </cell>
          <cell r="Z16">
            <v>1.9565441252188242E-3</v>
          </cell>
          <cell r="AA16">
            <v>0</v>
          </cell>
          <cell r="AD16">
            <v>90</v>
          </cell>
          <cell r="AE16">
            <v>0</v>
          </cell>
          <cell r="AF16">
            <v>2.1405127717262044E-3</v>
          </cell>
          <cell r="AG16">
            <v>0</v>
          </cell>
        </row>
        <row r="17">
          <cell r="U17">
            <v>-19</v>
          </cell>
          <cell r="Z17">
            <v>2.4714241581711462E-3</v>
          </cell>
          <cell r="AA17">
            <v>0</v>
          </cell>
          <cell r="AD17">
            <v>111</v>
          </cell>
          <cell r="AE17">
            <v>0</v>
          </cell>
          <cell r="AF17">
            <v>2.6399657517956524E-3</v>
          </cell>
          <cell r="AG17">
            <v>0</v>
          </cell>
        </row>
        <row r="18">
          <cell r="U18">
            <v>-18</v>
          </cell>
          <cell r="Z18">
            <v>3.0549548621837778E-3</v>
          </cell>
          <cell r="AA18">
            <v>0</v>
          </cell>
          <cell r="AD18">
            <v>134</v>
          </cell>
          <cell r="AE18">
            <v>0</v>
          </cell>
          <cell r="AF18">
            <v>3.1869856823479046E-3</v>
          </cell>
          <cell r="AG18">
            <v>0</v>
          </cell>
        </row>
        <row r="19">
          <cell r="U19">
            <v>-17</v>
          </cell>
          <cell r="Z19">
            <v>3.775786908317029E-3</v>
          </cell>
          <cell r="AA19">
            <v>0</v>
          </cell>
          <cell r="AD19">
            <v>161</v>
          </cell>
          <cell r="AE19">
            <v>0</v>
          </cell>
          <cell r="AF19">
            <v>3.829139513865766E-3</v>
          </cell>
          <cell r="AG19">
            <v>0</v>
          </cell>
        </row>
        <row r="20">
          <cell r="U20">
            <v>-16</v>
          </cell>
          <cell r="Z20">
            <v>4.5309442899804349E-3</v>
          </cell>
          <cell r="AA20">
            <v>0</v>
          </cell>
          <cell r="AD20">
            <v>193</v>
          </cell>
          <cell r="AE20">
            <v>0</v>
          </cell>
          <cell r="AF20">
            <v>4.5902107215906388E-3</v>
          </cell>
          <cell r="AG20">
            <v>0</v>
          </cell>
        </row>
        <row r="21">
          <cell r="U21">
            <v>-15</v>
          </cell>
          <cell r="Z21">
            <v>5.4577283492946143E-3</v>
          </cell>
          <cell r="AA21">
            <v>0</v>
          </cell>
          <cell r="AD21">
            <v>230</v>
          </cell>
          <cell r="AE21">
            <v>0</v>
          </cell>
          <cell r="AF21">
            <v>5.4701993055225233E-3</v>
          </cell>
          <cell r="AG21">
            <v>0</v>
          </cell>
        </row>
        <row r="22">
          <cell r="U22">
            <v>-14</v>
          </cell>
          <cell r="Z22">
            <v>6.5904644217897228E-3</v>
          </cell>
          <cell r="AA22">
            <v>0</v>
          </cell>
          <cell r="AD22">
            <v>278</v>
          </cell>
          <cell r="AE22">
            <v>0</v>
          </cell>
          <cell r="AF22">
            <v>6.6118061171098318E-3</v>
          </cell>
          <cell r="AG22">
            <v>0</v>
          </cell>
        </row>
        <row r="23">
          <cell r="U23">
            <v>-13</v>
          </cell>
          <cell r="Z23">
            <v>8.0321285140562242E-3</v>
          </cell>
          <cell r="AA23">
            <v>0</v>
          </cell>
          <cell r="AD23">
            <v>344</v>
          </cell>
          <cell r="AE23">
            <v>0</v>
          </cell>
          <cell r="AF23">
            <v>8.1815154830423825E-3</v>
          </cell>
          <cell r="AG23">
            <v>0</v>
          </cell>
        </row>
        <row r="24">
          <cell r="U24">
            <v>-12</v>
          </cell>
          <cell r="Z24">
            <v>9.7483952905639652E-3</v>
          </cell>
          <cell r="AA24">
            <v>0</v>
          </cell>
          <cell r="AD24">
            <v>419</v>
          </cell>
          <cell r="AE24">
            <v>0</v>
          </cell>
          <cell r="AF24">
            <v>9.9652761261475528E-3</v>
          </cell>
          <cell r="AG24">
            <v>0</v>
          </cell>
        </row>
        <row r="25">
          <cell r="U25">
            <v>-11</v>
          </cell>
          <cell r="Z25">
            <v>1.1979542100024028E-2</v>
          </cell>
          <cell r="AA25">
            <v>0</v>
          </cell>
          <cell r="AD25">
            <v>514</v>
          </cell>
          <cell r="AE25">
            <v>0</v>
          </cell>
          <cell r="AF25">
            <v>1.2224706274080769E-2</v>
          </cell>
          <cell r="AG25">
            <v>0</v>
          </cell>
        </row>
        <row r="26">
          <cell r="U26">
            <v>-10</v>
          </cell>
          <cell r="Z26">
            <v>1.4828544949026877E-2</v>
          </cell>
          <cell r="AA26">
            <v>0</v>
          </cell>
          <cell r="AD26">
            <v>630</v>
          </cell>
          <cell r="AE26">
            <v>0</v>
          </cell>
          <cell r="AF26">
            <v>1.4983589402083433E-2</v>
          </cell>
          <cell r="AG26">
            <v>0</v>
          </cell>
        </row>
        <row r="27">
          <cell r="U27">
            <v>-9</v>
          </cell>
          <cell r="Z27">
            <v>1.8467030515223287E-2</v>
          </cell>
          <cell r="AA27">
            <v>0</v>
          </cell>
          <cell r="AD27">
            <v>775</v>
          </cell>
          <cell r="AE27">
            <v>0</v>
          </cell>
          <cell r="AF27">
            <v>1.8432193312086762E-2</v>
          </cell>
          <cell r="AG27">
            <v>0</v>
          </cell>
        </row>
        <row r="28">
          <cell r="U28">
            <v>-8</v>
          </cell>
          <cell r="Z28">
            <v>2.2929324134143413E-2</v>
          </cell>
          <cell r="AA28">
            <v>0</v>
          </cell>
          <cell r="AD28">
            <v>953</v>
          </cell>
          <cell r="AE28">
            <v>0</v>
          </cell>
          <cell r="AF28">
            <v>2.2665651905056365E-2</v>
          </cell>
          <cell r="AG28">
            <v>0</v>
          </cell>
        </row>
        <row r="29">
          <cell r="U29">
            <v>-7</v>
          </cell>
          <cell r="Z29">
            <v>2.8009473792606324E-2</v>
          </cell>
          <cell r="AA29">
            <v>0</v>
          </cell>
          <cell r="AD29">
            <v>1168</v>
          </cell>
          <cell r="AE29">
            <v>0</v>
          </cell>
          <cell r="AF29">
            <v>2.7779099081957855E-2</v>
          </cell>
          <cell r="AG29">
            <v>0</v>
          </cell>
        </row>
        <row r="30">
          <cell r="U30">
            <v>-6</v>
          </cell>
          <cell r="Z30">
            <v>3.4599938214396046E-2</v>
          </cell>
          <cell r="AA30">
            <v>0</v>
          </cell>
          <cell r="AD30">
            <v>1436</v>
          </cell>
          <cell r="AE30">
            <v>1</v>
          </cell>
          <cell r="AF30">
            <v>3.4153070446653666E-2</v>
          </cell>
          <cell r="AG30">
            <v>7.4738415545590436E-4</v>
          </cell>
        </row>
        <row r="31">
          <cell r="U31">
            <v>-5</v>
          </cell>
          <cell r="Z31">
            <v>4.2323138708680874E-2</v>
          </cell>
          <cell r="AA31">
            <v>3.2502708559046588E-3</v>
          </cell>
          <cell r="AD31">
            <v>1764</v>
          </cell>
          <cell r="AE31">
            <v>4</v>
          </cell>
          <cell r="AF31">
            <v>4.195405032583361E-2</v>
          </cell>
          <cell r="AG31">
            <v>2.9895366218236174E-3</v>
          </cell>
        </row>
        <row r="32">
          <cell r="U32">
            <v>-4</v>
          </cell>
          <cell r="Z32">
            <v>5.1831256650533758E-2</v>
          </cell>
          <cell r="AA32">
            <v>7.5839653304442039E-3</v>
          </cell>
          <cell r="AD32">
            <v>2166</v>
          </cell>
          <cell r="AE32">
            <v>9</v>
          </cell>
          <cell r="AF32">
            <v>5.1515007372877328E-2</v>
          </cell>
          <cell r="AG32">
            <v>6.7264573991031393E-3</v>
          </cell>
        </row>
        <row r="33">
          <cell r="U33">
            <v>-3</v>
          </cell>
          <cell r="Z33">
            <v>6.3433220059726084E-2</v>
          </cell>
          <cell r="AA33">
            <v>2.2751895991332611E-2</v>
          </cell>
          <cell r="AD33">
            <v>2660</v>
          </cell>
          <cell r="AE33">
            <v>27</v>
          </cell>
          <cell r="AF33">
            <v>6.3264044142130049E-2</v>
          </cell>
          <cell r="AG33">
            <v>2.0179372197309416E-2</v>
          </cell>
        </row>
        <row r="34">
          <cell r="U34">
            <v>-2</v>
          </cell>
          <cell r="Z34">
            <v>7.709470360072769E-2</v>
          </cell>
          <cell r="AA34">
            <v>7.1505958829902488E-2</v>
          </cell>
          <cell r="AD34">
            <v>3236</v>
          </cell>
          <cell r="AE34">
            <v>81</v>
          </cell>
          <cell r="AF34">
            <v>7.6963325881177755E-2</v>
          </cell>
          <cell r="AG34">
            <v>6.0538116591928252E-2</v>
          </cell>
        </row>
        <row r="35">
          <cell r="U35">
            <v>-1</v>
          </cell>
          <cell r="Z35">
            <v>8.903992036522157E-2</v>
          </cell>
          <cell r="AA35">
            <v>0.2502708559046587</v>
          </cell>
          <cell r="AD35">
            <v>3722</v>
          </cell>
          <cell r="AE35">
            <v>326</v>
          </cell>
          <cell r="AF35">
            <v>8.8522094848499266E-2</v>
          </cell>
          <cell r="AG35">
            <v>0.24364723467862481</v>
          </cell>
        </row>
        <row r="36">
          <cell r="U36">
            <v>0</v>
          </cell>
          <cell r="Z36">
            <v>0</v>
          </cell>
          <cell r="AA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  <row r="37">
          <cell r="U37">
            <v>1</v>
          </cell>
          <cell r="Z37">
            <v>8.2655407956612775E-2</v>
          </cell>
          <cell r="AA37">
            <v>0.45178764897074758</v>
          </cell>
          <cell r="AD37">
            <v>3434</v>
          </cell>
          <cell r="AE37">
            <v>614</v>
          </cell>
          <cell r="AF37">
            <v>8.1672453978975407E-2</v>
          </cell>
          <cell r="AG37">
            <v>0.45889387144992527</v>
          </cell>
        </row>
        <row r="38">
          <cell r="U38">
            <v>2</v>
          </cell>
          <cell r="Z38">
            <v>7.5550063501870726E-2</v>
          </cell>
          <cell r="AA38">
            <v>0.12026002166847237</v>
          </cell>
          <cell r="AD38">
            <v>3155</v>
          </cell>
          <cell r="AE38">
            <v>162</v>
          </cell>
          <cell r="AF38">
            <v>7.5036864386624172E-2</v>
          </cell>
          <cell r="AG38">
            <v>0.1210762331838565</v>
          </cell>
        </row>
        <row r="39">
          <cell r="U39">
            <v>3</v>
          </cell>
          <cell r="Z39">
            <v>6.2884014691243606E-2</v>
          </cell>
          <cell r="AA39">
            <v>4.008667388949079E-2</v>
          </cell>
          <cell r="AD39">
            <v>2629</v>
          </cell>
          <cell r="AE39">
            <v>58</v>
          </cell>
          <cell r="AF39">
            <v>6.2526756409646583E-2</v>
          </cell>
          <cell r="AG39">
            <v>4.3348281016442454E-2</v>
          </cell>
        </row>
        <row r="40">
          <cell r="U40">
            <v>4</v>
          </cell>
          <cell r="Z40">
            <v>5.1590979301822673E-2</v>
          </cell>
          <cell r="AA40">
            <v>1.5167930660888408E-2</v>
          </cell>
          <cell r="AD40">
            <v>2151</v>
          </cell>
          <cell r="AE40">
            <v>24</v>
          </cell>
          <cell r="AF40">
            <v>5.1158255244256289E-2</v>
          </cell>
          <cell r="AG40">
            <v>1.7937219730941704E-2</v>
          </cell>
        </row>
        <row r="41">
          <cell r="U41">
            <v>5</v>
          </cell>
          <cell r="Z41">
            <v>4.2254488037620566E-2</v>
          </cell>
          <cell r="AA41">
            <v>5.4171180931744311E-3</v>
          </cell>
          <cell r="AD41">
            <v>1759</v>
          </cell>
          <cell r="AE41">
            <v>9</v>
          </cell>
          <cell r="AF41">
            <v>4.1835132949626597E-2</v>
          </cell>
          <cell r="AG41">
            <v>6.7264573991031393E-3</v>
          </cell>
        </row>
        <row r="42">
          <cell r="U42">
            <v>6</v>
          </cell>
          <cell r="Z42">
            <v>3.4496962207805584E-2</v>
          </cell>
          <cell r="AA42">
            <v>3.2502708559046588E-3</v>
          </cell>
          <cell r="AD42">
            <v>1433</v>
          </cell>
          <cell r="AE42">
            <v>4</v>
          </cell>
          <cell r="AF42">
            <v>3.4081720020929455E-2</v>
          </cell>
          <cell r="AG42">
            <v>2.9895366218236174E-3</v>
          </cell>
        </row>
        <row r="43">
          <cell r="U43">
            <v>7</v>
          </cell>
          <cell r="Z43">
            <v>2.7975148457076167E-2</v>
          </cell>
          <cell r="AA43">
            <v>1.0834236186348862E-3</v>
          </cell>
          <cell r="AD43">
            <v>1163</v>
          </cell>
          <cell r="AE43">
            <v>5</v>
          </cell>
          <cell r="AF43">
            <v>2.7660181705750846E-2</v>
          </cell>
          <cell r="AG43">
            <v>3.7369207772795215E-3</v>
          </cell>
        </row>
        <row r="44">
          <cell r="U44">
            <v>8</v>
          </cell>
          <cell r="Z44">
            <v>2.2826348127552947E-2</v>
          </cell>
          <cell r="AA44">
            <v>3.2502708559046588E-3</v>
          </cell>
          <cell r="AD44">
            <v>947</v>
          </cell>
          <cell r="AE44">
            <v>6</v>
          </cell>
          <cell r="AF44">
            <v>2.2522951053607954E-2</v>
          </cell>
          <cell r="AG44">
            <v>4.4843049327354259E-3</v>
          </cell>
        </row>
        <row r="45">
          <cell r="U45">
            <v>9</v>
          </cell>
          <cell r="Z45">
            <v>1.8398379844162975E-2</v>
          </cell>
          <cell r="AA45">
            <v>2.1668472372697724E-3</v>
          </cell>
          <cell r="AD45">
            <v>771</v>
          </cell>
          <cell r="AE45">
            <v>4</v>
          </cell>
          <cell r="AF45">
            <v>1.8337059411121154E-2</v>
          </cell>
          <cell r="AG45">
            <v>2.9895366218236174E-3</v>
          </cell>
        </row>
        <row r="46">
          <cell r="U46">
            <v>10</v>
          </cell>
          <cell r="Z46">
            <v>1.4759894277966567E-2</v>
          </cell>
          <cell r="AA46">
            <v>2.1668472372697724E-3</v>
          </cell>
          <cell r="AD46">
            <v>628</v>
          </cell>
          <cell r="AE46">
            <v>2</v>
          </cell>
          <cell r="AF46">
            <v>1.4936022451600629E-2</v>
          </cell>
          <cell r="AG46">
            <v>1.4947683109118087E-3</v>
          </cell>
        </row>
        <row r="47">
          <cell r="U47">
            <v>11</v>
          </cell>
          <cell r="Z47">
            <v>1.1979542100024028E-2</v>
          </cell>
          <cell r="AA47">
            <v>0</v>
          </cell>
          <cell r="AD47">
            <v>513</v>
          </cell>
          <cell r="AE47">
            <v>1</v>
          </cell>
          <cell r="AF47">
            <v>1.2200922798839366E-2</v>
          </cell>
          <cell r="AG47">
            <v>7.4738415545590436E-4</v>
          </cell>
        </row>
        <row r="48">
          <cell r="U48">
            <v>12</v>
          </cell>
          <cell r="Z48">
            <v>9.7483952905639652E-3</v>
          </cell>
          <cell r="AA48">
            <v>0</v>
          </cell>
          <cell r="AD48">
            <v>418</v>
          </cell>
          <cell r="AE48">
            <v>1</v>
          </cell>
          <cell r="AF48">
            <v>9.9414926509061498E-3</v>
          </cell>
          <cell r="AG48">
            <v>7.4738415545590436E-4</v>
          </cell>
        </row>
        <row r="49">
          <cell r="U49">
            <v>13</v>
          </cell>
          <cell r="Z49">
            <v>8.0321285140562242E-3</v>
          </cell>
          <cell r="AA49">
            <v>0</v>
          </cell>
          <cell r="AD49">
            <v>344</v>
          </cell>
          <cell r="AE49">
            <v>0</v>
          </cell>
          <cell r="AF49">
            <v>8.1815154830423825E-3</v>
          </cell>
          <cell r="AG49">
            <v>0</v>
          </cell>
        </row>
        <row r="50">
          <cell r="U50">
            <v>14</v>
          </cell>
          <cell r="Z50">
            <v>6.5904644217897228E-3</v>
          </cell>
          <cell r="AA50">
            <v>0</v>
          </cell>
          <cell r="AD50">
            <v>278</v>
          </cell>
          <cell r="AE50">
            <v>0</v>
          </cell>
          <cell r="AF50">
            <v>6.6118061171098318E-3</v>
          </cell>
          <cell r="AG50">
            <v>0</v>
          </cell>
        </row>
        <row r="51">
          <cell r="U51">
            <v>15</v>
          </cell>
          <cell r="Z51">
            <v>5.4577283492946143E-3</v>
          </cell>
          <cell r="AA51">
            <v>0</v>
          </cell>
          <cell r="AD51">
            <v>230</v>
          </cell>
          <cell r="AE51">
            <v>0</v>
          </cell>
          <cell r="AF51">
            <v>5.4701993055225233E-3</v>
          </cell>
          <cell r="AG51">
            <v>0</v>
          </cell>
        </row>
        <row r="52">
          <cell r="U52">
            <v>16</v>
          </cell>
          <cell r="Z52">
            <v>4.5309442899804349E-3</v>
          </cell>
          <cell r="AA52">
            <v>0</v>
          </cell>
          <cell r="AD52">
            <v>193</v>
          </cell>
          <cell r="AE52">
            <v>0</v>
          </cell>
          <cell r="AF52">
            <v>4.5902107215906388E-3</v>
          </cell>
          <cell r="AG52">
            <v>0</v>
          </cell>
        </row>
        <row r="53">
          <cell r="U53">
            <v>17</v>
          </cell>
          <cell r="Z53">
            <v>3.775786908317029E-3</v>
          </cell>
          <cell r="AA53">
            <v>0</v>
          </cell>
          <cell r="AD53">
            <v>161</v>
          </cell>
          <cell r="AE53">
            <v>0</v>
          </cell>
          <cell r="AF53">
            <v>3.829139513865766E-3</v>
          </cell>
          <cell r="AG53">
            <v>0</v>
          </cell>
        </row>
        <row r="54">
          <cell r="U54">
            <v>18</v>
          </cell>
          <cell r="Z54">
            <v>3.0549548621837778E-3</v>
          </cell>
          <cell r="AA54">
            <v>0</v>
          </cell>
          <cell r="AD54">
            <v>134</v>
          </cell>
          <cell r="AE54">
            <v>0</v>
          </cell>
          <cell r="AF54">
            <v>3.1869856823479046E-3</v>
          </cell>
          <cell r="AG54">
            <v>0</v>
          </cell>
        </row>
        <row r="55">
          <cell r="U55">
            <v>19</v>
          </cell>
          <cell r="Z55">
            <v>2.4714241581711462E-3</v>
          </cell>
          <cell r="AA55">
            <v>0</v>
          </cell>
          <cell r="AD55">
            <v>111</v>
          </cell>
          <cell r="AE55">
            <v>0</v>
          </cell>
          <cell r="AF55">
            <v>2.6399657517956524E-3</v>
          </cell>
          <cell r="AG55">
            <v>0</v>
          </cell>
        </row>
        <row r="56">
          <cell r="U56">
            <v>20</v>
          </cell>
          <cell r="Z56">
            <v>1.9565441252188242E-3</v>
          </cell>
          <cell r="AA56">
            <v>0</v>
          </cell>
          <cell r="AD56">
            <v>90</v>
          </cell>
          <cell r="AE56">
            <v>0</v>
          </cell>
          <cell r="AF56">
            <v>2.1405127717262044E-3</v>
          </cell>
          <cell r="AG56">
            <v>0</v>
          </cell>
        </row>
        <row r="57">
          <cell r="U57">
            <v>21</v>
          </cell>
          <cell r="Z57">
            <v>1.5103147633268115E-3</v>
          </cell>
          <cell r="AA57">
            <v>0</v>
          </cell>
          <cell r="AD57">
            <v>72</v>
          </cell>
          <cell r="AE57">
            <v>0</v>
          </cell>
          <cell r="AF57">
            <v>1.7124102173809636E-3</v>
          </cell>
          <cell r="AG57">
            <v>0</v>
          </cell>
        </row>
        <row r="58">
          <cell r="U58">
            <v>22</v>
          </cell>
          <cell r="Z58">
            <v>1.0984107369649539E-3</v>
          </cell>
          <cell r="AA58">
            <v>0</v>
          </cell>
          <cell r="AD58">
            <v>55</v>
          </cell>
          <cell r="AE58">
            <v>0</v>
          </cell>
          <cell r="AF58">
            <v>1.3080911382771252E-3</v>
          </cell>
          <cell r="AG58">
            <v>0</v>
          </cell>
        </row>
        <row r="59">
          <cell r="U59">
            <v>23</v>
          </cell>
          <cell r="Z59">
            <v>7.20832046133251E-4</v>
          </cell>
          <cell r="AA59">
            <v>0</v>
          </cell>
          <cell r="AD59">
            <v>40</v>
          </cell>
          <cell r="AE59">
            <v>0</v>
          </cell>
          <cell r="AF59">
            <v>9.5133900965609097E-4</v>
          </cell>
          <cell r="AG59">
            <v>0</v>
          </cell>
        </row>
        <row r="60">
          <cell r="U60">
            <v>24</v>
          </cell>
          <cell r="Z60">
            <v>4.4622936189201248E-4</v>
          </cell>
          <cell r="AA60">
            <v>0</v>
          </cell>
          <cell r="AD60">
            <v>29</v>
          </cell>
          <cell r="AE60">
            <v>0</v>
          </cell>
          <cell r="AF60">
            <v>6.8972078200066594E-4</v>
          </cell>
          <cell r="AG60">
            <v>0</v>
          </cell>
        </row>
        <row r="61">
          <cell r="U61">
            <v>25</v>
          </cell>
          <cell r="Z61">
            <v>2.7460268424123847E-4</v>
          </cell>
          <cell r="AA61">
            <v>0</v>
          </cell>
          <cell r="AD61">
            <v>21</v>
          </cell>
          <cell r="AE61">
            <v>0</v>
          </cell>
          <cell r="AF61">
            <v>4.9945298006944775E-4</v>
          </cell>
          <cell r="AG61">
            <v>0</v>
          </cell>
        </row>
        <row r="62">
          <cell r="U62">
            <v>26</v>
          </cell>
          <cell r="Z62">
            <v>1.7162667765077404E-4</v>
          </cell>
          <cell r="AA62">
            <v>0</v>
          </cell>
          <cell r="AD62">
            <v>15</v>
          </cell>
          <cell r="AE62">
            <v>0</v>
          </cell>
          <cell r="AF62">
            <v>3.5675212862103413E-4</v>
          </cell>
          <cell r="AG62">
            <v>0</v>
          </cell>
        </row>
        <row r="63">
          <cell r="U63">
            <v>27</v>
          </cell>
          <cell r="Z63">
            <v>1.0297600659046442E-4</v>
          </cell>
          <cell r="AA63">
            <v>0</v>
          </cell>
          <cell r="AD63">
            <v>10</v>
          </cell>
          <cell r="AE63">
            <v>0</v>
          </cell>
          <cell r="AF63">
            <v>2.3783475241402274E-4</v>
          </cell>
          <cell r="AG63">
            <v>0</v>
          </cell>
        </row>
        <row r="64">
          <cell r="U64">
            <v>28</v>
          </cell>
          <cell r="Z64">
            <v>6.8650671060309617E-5</v>
          </cell>
          <cell r="AA64">
            <v>0</v>
          </cell>
          <cell r="AD64">
            <v>7</v>
          </cell>
          <cell r="AE64">
            <v>0</v>
          </cell>
          <cell r="AF64">
            <v>1.6648432668981591E-4</v>
          </cell>
          <cell r="AG64">
            <v>0</v>
          </cell>
        </row>
        <row r="65">
          <cell r="U65">
            <v>29</v>
          </cell>
          <cell r="Z65">
            <v>3.4325335530154809E-5</v>
          </cell>
          <cell r="AA65">
            <v>0</v>
          </cell>
          <cell r="AD65">
            <v>5</v>
          </cell>
          <cell r="AE65">
            <v>0</v>
          </cell>
          <cell r="AF65">
            <v>1.1891737620701137E-4</v>
          </cell>
          <cell r="AG65">
            <v>0</v>
          </cell>
        </row>
        <row r="66">
          <cell r="U66">
            <v>30</v>
          </cell>
          <cell r="Z66">
            <v>0</v>
          </cell>
          <cell r="AA66">
            <v>0</v>
          </cell>
          <cell r="AD66">
            <v>3</v>
          </cell>
          <cell r="AE66">
            <v>0</v>
          </cell>
          <cell r="AF66">
            <v>7.1350425724206823E-5</v>
          </cell>
          <cell r="AG66">
            <v>0</v>
          </cell>
        </row>
        <row r="67">
          <cell r="U67">
            <v>31</v>
          </cell>
          <cell r="Z67">
            <v>0</v>
          </cell>
          <cell r="AA67">
            <v>0</v>
          </cell>
          <cell r="AD67">
            <v>2</v>
          </cell>
          <cell r="AE67">
            <v>0</v>
          </cell>
          <cell r="AF67">
            <v>4.7566950482804548E-5</v>
          </cell>
          <cell r="AG67">
            <v>0</v>
          </cell>
        </row>
        <row r="68">
          <cell r="U68">
            <v>32</v>
          </cell>
          <cell r="Z68">
            <v>0</v>
          </cell>
          <cell r="AA68">
            <v>0</v>
          </cell>
          <cell r="AD68">
            <v>1</v>
          </cell>
          <cell r="AE68">
            <v>0</v>
          </cell>
          <cell r="AF68">
            <v>2.3783475241402274E-5</v>
          </cell>
          <cell r="AG68">
            <v>0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R13nctv2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8C7C0A-282C-4994-815C-9B32784B41FF}" name="Tabella1781158" displayName="Tabella1781158" ref="A2:M7" totalsRowShown="0" headerRowDxfId="65" dataDxfId="64" headerRowBorderDxfId="62" tableBorderDxfId="63" totalsRowBorderDxfId="61">
  <autoFilter ref="A2:M7" xr:uid="{D0234025-C73B-4B04-B9F6-6B74571A004F}"/>
  <tableColumns count="13">
    <tableColumn id="1" xr3:uid="{24140E0E-27E7-4213-AF07-61FDC2A521F0}" name="Dataset" dataDxfId="60"/>
    <tableColumn id="2" xr3:uid="{F85C70A2-8276-4CD5-9CDB-D8886FA5ABAE}" name="Documents" dataDxfId="59"/>
    <tableColumn id="3" xr3:uid="{944CBC35-55A9-4332-933F-65D7916D098B}" name="Propositions" dataDxfId="58"/>
    <tableColumn id="4" xr3:uid="{DF02AA9F-FB20-49B1-A59E-19E6B587A5CC}" name="Possible Couples" dataDxfId="57"/>
    <tableColumn id="5" xr3:uid="{1C3AB33D-4C92-4A16-B563-62843D2991CA}" name="Link a to b" dataDxfId="56"/>
    <tableColumn id="14" xr3:uid="{6B2347C2-17FF-41B1-A43E-AC5237D5F62E}" name="% of links" dataDxfId="55">
      <calculatedColumnFormula>Tabella1781158[[#This Row],[Link a to b]]/Tabella1781158[[#This Row],[Possible Couples]]</calculatedColumnFormula>
    </tableColumn>
    <tableColumn id="6" xr3:uid="{7B97A980-C5DD-40CA-BAA4-3F26EBAB5F49}" name="Reasons" dataDxfId="54"/>
    <tableColumn id="7" xr3:uid="{F2750F20-63CE-4991-A3AC-82370C011365}" name="Evidences" dataDxfId="53"/>
    <tableColumn id="8" xr3:uid="{92FF7B76-383A-4012-9FF4-788FAA1545CE}" name="value" dataDxfId="52"/>
    <tableColumn id="9" xr3:uid="{A5ECEB09-A504-41F2-B3C5-F201048718AD}" name="policy" dataDxfId="51"/>
    <tableColumn id="10" xr3:uid="{14DFE733-D8C2-4F28-AB3F-7EDCB32F5648}" name="testimony" dataDxfId="50"/>
    <tableColumn id="11" xr3:uid="{D446C618-EF83-4B54-888F-B84DCEEEA063}" name="fact" dataDxfId="49"/>
    <tableColumn id="12" xr3:uid="{C0345857-B295-43A0-99D5-05295EC49531}" name="reference" dataDxfId="48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325B647-57B1-4D95-A7A8-46608860D1A9}" name="Tabella1520242628303237394151131618202224263336384244464048505852545660626466686672747678867678808486889694130132146304" displayName="Tabella1520242628303237394151131618202224263336384244464048505852545660626466686672747678867678808486889694130132146304" ref="A4:M9" totalsRowShown="0" headerRowDxfId="11">
  <autoFilter ref="A4:M9" xr:uid="{9EC70A14-D063-427F-9AFB-E78A4FED50EF}"/>
  <tableColumns count="13">
    <tableColumn id="1" xr3:uid="{38B97DBE-B177-46FD-B33A-35AA3431CBFC}" name="set"/>
    <tableColumn id="20" xr3:uid="{2D231E57-F36A-4F9D-884A-AA34D39DF234}" name="AVG all"/>
    <tableColumn id="16" xr3:uid="{12BC010B-46D0-410A-B43A-D859E79D0F44}" name="AVG LP" dataDxfId="10">
      <calculatedColumnFormula>AVERAGE(Tabella1520242628303237394151131618202224263336384244464048505852545660626466686672747678867678808486889694130132146304[[#This Row],[link]],AVERAGE(#REF!,#REF!))</calculatedColumnFormula>
    </tableColumn>
    <tableColumn id="2" xr3:uid="{DD874F7B-0385-4DB6-9FCB-729F631FCA20}" name="link" dataDxfId="9"/>
    <tableColumn id="21" xr3:uid="{54F5E6DA-3643-4406-A750-9949B040093A}" name="R AVG dir" dataDxfId="8"/>
    <tableColumn id="3" xr3:uid="{BA5106EF-DF26-4403-B7D5-F189C0E89AC1}" name="R reason" dataDxfId="7"/>
    <tableColumn id="4" xr3:uid="{9E07B323-EE19-4898-8182-A328D7393078}" name="R evidence" dataDxfId="6"/>
    <tableColumn id="6" xr3:uid="{3A5FBE13-65A7-4670-93C3-D9CCBF4C04DA}" name="P AVG" dataDxfId="5"/>
    <tableColumn id="7" xr3:uid="{DF8AD89F-FEDB-4AB7-A367-25715A2C085C}" name="P policy" dataDxfId="4"/>
    <tableColumn id="8" xr3:uid="{9DB3AA63-2627-432E-B242-CA328EBAAA88}" name="P fact" dataDxfId="3"/>
    <tableColumn id="9" xr3:uid="{EB41E002-09E1-4584-BDEA-255E4B345CD6}" name="P testimony" dataDxfId="2"/>
    <tableColumn id="5" xr3:uid="{B613413A-B067-4B69-A5B9-980167E8E567}" name="P value" dataDxfId="1"/>
    <tableColumn id="10" xr3:uid="{AFE92DE4-0B8A-4FA1-BE79-F4066F145EA2}" name="P reference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4B4596D-5D1C-4471-9E66-0B78E164D84A}" name="Tabella115913" displayName="Tabella115913" ref="O6:P8" totalsRowShown="0">
  <autoFilter ref="O6:P8" xr:uid="{0B9D94FE-3927-4DCF-9C1E-D504112E8954}"/>
  <tableColumns count="2">
    <tableColumn id="1" xr3:uid="{DE0D9188-B564-44E9-8003-5D97656798AB}" name="Links"/>
    <tableColumn id="2" xr3:uid="{2022462C-9CE9-444D-B376-E45A0413A0D9}" name="class encoding" dataDxfId="3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A8DE76-EC53-4774-B06E-5445CC736CF9}" name="Tabella126214" displayName="Tabella126214" ref="O17:P22" totalsRowShown="0">
  <autoFilter ref="O17:P22" xr:uid="{BF47AAC0-3DC0-443F-BF94-35ED71A228D1}"/>
  <tableColumns count="2">
    <tableColumn id="1" xr3:uid="{78744868-E804-48CB-8FE1-833E8CB3940D}" name="Relation_type"/>
    <tableColumn id="2" xr3:uid="{154A9B82-EBA5-4337-A9DB-FB36EB4FF5B8}" name="class encoding" dataDxfId="35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F69A92E-597A-403A-8D78-5BEA90A3E43B}" name="Tabella136315" displayName="Tabella136315" ref="O10:P15" totalsRowShown="0">
  <autoFilter ref="O10:P15" xr:uid="{24D041B6-44E5-4097-9845-DC66F0CFCC43}"/>
  <tableColumns count="2">
    <tableColumn id="1" xr3:uid="{53EB441F-8857-497E-BC67-613AB4F26FAE}" name="Prop_type"/>
    <tableColumn id="2" xr3:uid="{C7CD1675-A382-47BF-B5B5-8B5AD9861A29}" name="class encoding" dataDxfId="34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941424-1929-4071-B144-104904A34007}" name="Tabella2" displayName="Tabella2" ref="A7:C43" totalsRowShown="0" headerRowDxfId="47" dataDxfId="46">
  <autoFilter ref="A7:C43" xr:uid="{2CD19B54-3AA2-4DC6-BF3B-746078B34B34}"/>
  <tableColumns count="3">
    <tableColumn id="1" xr3:uid="{AC562C1D-6F35-4123-9BE2-91FE662A11E9}" name="Sep" dataDxfId="45"/>
    <tableColumn id="2" xr3:uid="{A158404B-440D-434A-96EE-085DC7645D55}" name="Voc_size" dataDxfId="44"/>
    <tableColumn id="3" xr3:uid="{A628689A-8014-45FB-82D7-6FFD038B9276}" name="Orphans" dataDxfId="43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9744AD-7756-4E6C-8474-572E81989852}" name="Tabella3" displayName="Tabella3" ref="E7:G90" totalsRowShown="0">
  <autoFilter ref="E7:G90" xr:uid="{27A805C6-F055-4C95-B93F-F71B0B3A3CE2}"/>
  <sortState xmlns:xlrd2="http://schemas.microsoft.com/office/spreadsheetml/2017/richdata2" ref="E8:G98">
    <sortCondition ref="E7:E98"/>
  </sortState>
  <tableColumns count="3">
    <tableColumn id="1" xr3:uid="{F5E41FC5-292B-473F-99E9-52BD67AA4E6F}" name="Orphans" dataDxfId="42"/>
    <tableColumn id="2" xr3:uid="{66E16E48-2974-42B5-8596-E725ACF05730}" name="Type"/>
    <tableColumn id="3" xr3:uid="{2549F56C-EF7E-4B7F-A69E-C2B50E40A7BC}" name="Possible Correction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C56DAD-59CC-4E18-BC71-2C2FC51A31F7}" name="Tabella4" displayName="Tabella4" ref="I7:I391" totalsRowShown="0" headerRowDxfId="41" dataDxfId="40" headerRowBorderDxfId="38" tableBorderDxfId="39">
  <autoFilter ref="I7:I391" xr:uid="{392DCD6B-B95B-48B5-B297-DFD75B75F5A5}"/>
  <sortState xmlns:xlrd2="http://schemas.microsoft.com/office/spreadsheetml/2017/richdata2" ref="I8:I311">
    <sortCondition ref="I7:I311"/>
  </sortState>
  <tableColumns count="1">
    <tableColumn id="1" xr3:uid="{F8944CAF-C1F2-4643-9BAB-EE379C6181F2}" name="Orphans" dataDxfId="37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F94EF47-CF5D-49B8-8DCE-75555ED72AAA}" name="Tabella336419" displayName="Tabella336419" ref="G3:S35" totalsRowShown="0" headerRowDxfId="33">
  <autoFilter ref="G3:S35" xr:uid="{4ADB98AE-616E-4D5F-AD4B-67EDAE04BAE5}"/>
  <tableColumns count="13">
    <tableColumn id="1" xr3:uid="{12D83D94-A5F5-4B7D-B4F1-4BE993D8E3E2}" name="Distance"/>
    <tableColumn id="11" xr3:uid="{1500FEFF-B44A-48FC-AAA9-EA12306B5078}" name="Not_links"/>
    <tableColumn id="2" xr3:uid="{D5C0832F-38A6-42D4-A09A-4002D6D486BF}" name="Links"/>
    <tableColumn id="14" xr3:uid="{06F64427-74D8-43A3-A2FF-17EBCD368F0B}" name="L/Tot" dataDxfId="32">
      <calculatedColumnFormula>Tabella336419[[#This Row],[tot links]]/Tabella336419[[#This Row],[Tot]]</calculatedColumnFormula>
    </tableColumn>
    <tableColumn id="10" xr3:uid="{0C27878C-69A0-47F2-B85B-7A2A7981282C}" name="% Links" dataDxfId="31">
      <calculatedColumnFormula>Tabella336419[[#This Row],[tot links]]/I$2</calculatedColumnFormula>
    </tableColumn>
    <tableColumn id="12" xr3:uid="{E937869F-ACE3-408B-B9DC-C96E23DF4E03}" name="Tot" dataDxfId="30">
      <calculatedColumnFormula>Tabella336419[[#This Row],[tot links]]+Tabella336419[[#This Row],[tot not links]]</calculatedColumnFormula>
    </tableColumn>
    <tableColumn id="3" xr3:uid="{7094C312-8268-450B-9607-A341DF89896E}" name="tot links" dataDxfId="29">
      <calculatedColumnFormula>SUM($I$4:I4)</calculatedColumnFormula>
    </tableColumn>
    <tableColumn id="4" xr3:uid="{7C38BC52-9221-4042-927D-A60557E35CCC}" name="tot not links" dataDxfId="28">
      <calculatedColumnFormula>SUM($H$4:H4)</calculatedColumnFormula>
    </tableColumn>
    <tableColumn id="5" xr3:uid="{06E12D00-F72D-4D7C-9A70-7B2CE12A7305}" name="FP"/>
    <tableColumn id="6" xr3:uid="{728AB466-9640-497F-A333-441B3ED9A8EF}" name="FN" dataDxfId="27">
      <calculatedColumnFormula>I$2-Tabella336419[[#This Row],[tot links]]</calculatedColumnFormula>
    </tableColumn>
    <tableColumn id="7" xr3:uid="{B65F5941-BA78-4397-9662-4B021FF6CCAA}" name="Prec" dataDxfId="26">
      <calculatedColumnFormula>Tabella336419[[#This Row],[tot links]]/(Tabella336419[[#This Row],[tot links]]+Tabella336419[[#This Row],[FP]])</calculatedColumnFormula>
    </tableColumn>
    <tableColumn id="8" xr3:uid="{BFC2DFEC-45B8-46A1-BBD5-D59C174E174B}" name="Rec" dataDxfId="25">
      <calculatedColumnFormula>Tabella336419[[#This Row],[tot links]]/(Tabella336419[[#This Row],[tot links]]+Tabella336419[[#This Row],[FN]])</calculatedColumnFormula>
    </tableColumn>
    <tableColumn id="9" xr3:uid="{920627C5-7341-419A-AAAE-F3F7021DFC8E}" name="F1" dataDxfId="24">
      <calculatedColumnFormula>2*Tabella336419[[#This Row],[Prec]]*Tabella336419[[#This Row],[Rec]]/(Tabella336419[[#This Row],[Prec]]+Tabella336419[[#This Row],[Rec]])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A8B816-87AE-420D-B404-F16A44892E5B}" name="Tabella18" displayName="Tabella18" ref="U3:AG68" totalsRowShown="0" headerRowDxfId="23">
  <autoFilter ref="U3:AG68" xr:uid="{E583821C-9DA8-4F91-8E72-0842F18B4BA2}">
    <filterColumn colId="0">
      <customFilters>
        <customFilter operator="notEqual" val="0"/>
      </customFilters>
    </filterColumn>
  </autoFilter>
  <tableColumns count="13">
    <tableColumn id="1" xr3:uid="{15CB4C15-70E3-4566-B781-CA924B9C76DE}" name="distance"/>
    <tableColumn id="2" xr3:uid="{94F75BD6-24DB-48E6-AD51-D96B507F8E71}" name="test NL"/>
    <tableColumn id="3" xr3:uid="{7E8336EC-958B-4CEB-9A0C-982868FC88F9}" name="test L" dataDxfId="22"/>
    <tableColumn id="4" xr3:uid="{139F32E5-0D28-4D35-880F-FC471EE048E3}" name="train NL" dataDxfId="21"/>
    <tableColumn id="5" xr3:uid="{C985C725-C179-447C-9B1F-43115BC80908}" name="train L" dataDxfId="20"/>
    <tableColumn id="14" xr3:uid="{87E1A2CC-E6D3-438C-B1C3-DBA62FFD28CE}" name="% train NL" dataDxfId="19">
      <calculatedColumnFormula>Tabella18[[#This Row],[train NL]]/X$2</calculatedColumnFormula>
    </tableColumn>
    <tableColumn id="13" xr3:uid="{D58FB38B-330F-4DD4-95D5-0E1966A5F2AF}" name="% train L" dataDxfId="18">
      <calculatedColumnFormula>Tabella18[[#This Row],[train L]]/Y$2</calculatedColumnFormula>
    </tableColumn>
    <tableColumn id="6" xr3:uid="{63B05180-6F2D-4909-9D95-67F07437D128}" name="val NL" dataDxfId="17"/>
    <tableColumn id="7" xr3:uid="{21A1C81F-8566-427B-B60A-73E1D29580F1}" name="val L" dataDxfId="16"/>
    <tableColumn id="8" xr3:uid="{F24EA968-AC60-4658-B62A-DAE2686D9AAC}" name="tot NL" dataDxfId="15"/>
    <tableColumn id="9" xr3:uid="{1D44A88F-E4FD-4C7C-AF89-1EFBB1634EB0}" name="tot L" dataDxfId="14"/>
    <tableColumn id="10" xr3:uid="{4529C59B-32AD-490F-B8C3-81848B6E75A3}" name="% tot NL" dataDxfId="13">
      <calculatedColumnFormula>Tabella18[[#This Row],[tot NL]]/$H$2</calculatedColumnFormula>
    </tableColumn>
    <tableColumn id="11" xr3:uid="{5A0F1F01-3AA7-4F04-912C-D6D517FBF9E3}" name="% tot L" dataDxfId="12">
      <calculatedColumnFormula>Tabella18[[#This Row],[tot L]]/$I$2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workbookViewId="0">
      <selection activeCell="R7" sqref="R7"/>
    </sheetView>
  </sheetViews>
  <sheetFormatPr defaultRowHeight="15" x14ac:dyDescent="0.25"/>
  <cols>
    <col min="1" max="1" width="11.42578125" customWidth="1"/>
    <col min="2" max="2" width="13.28515625" bestFit="1" customWidth="1"/>
    <col min="3" max="3" width="14.42578125" bestFit="1" customWidth="1"/>
    <col min="4" max="4" width="18.42578125" bestFit="1" customWidth="1"/>
    <col min="5" max="5" width="12.140625" bestFit="1" customWidth="1"/>
    <col min="6" max="6" width="11.7109375" bestFit="1" customWidth="1"/>
    <col min="7" max="7" width="10.5703125" bestFit="1" customWidth="1"/>
    <col min="8" max="8" width="12.140625" bestFit="1" customWidth="1"/>
    <col min="9" max="9" width="8.140625" bestFit="1" customWidth="1"/>
    <col min="10" max="10" width="8.5703125" bestFit="1" customWidth="1"/>
    <col min="11" max="11" width="12.28515625" bestFit="1" customWidth="1"/>
    <col min="12" max="12" width="7.7109375" bestFit="1" customWidth="1"/>
    <col min="13" max="13" width="12" bestFit="1" customWidth="1"/>
    <col min="15" max="15" width="17.5703125" bestFit="1" customWidth="1"/>
    <col min="16" max="16" width="16.140625" bestFit="1" customWidth="1"/>
  </cols>
  <sheetData>
    <row r="1" spans="1:16" x14ac:dyDescent="0.25">
      <c r="A1" s="1" t="s">
        <v>20</v>
      </c>
    </row>
    <row r="2" spans="1:16" ht="21" customHeight="1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O2" t="s">
        <v>537</v>
      </c>
      <c r="P2">
        <v>153</v>
      </c>
    </row>
    <row r="3" spans="1:16" ht="15.75" thickBot="1" x14ac:dyDescent="0.3">
      <c r="A3" s="4" t="s">
        <v>13</v>
      </c>
      <c r="B3" s="5">
        <v>513</v>
      </c>
      <c r="C3" s="5">
        <v>3338</v>
      </c>
      <c r="D3" s="5">
        <v>30056</v>
      </c>
      <c r="E3" s="5">
        <v>923</v>
      </c>
      <c r="F3" s="6">
        <f>Tabella1781158[[#This Row],[Link a to b]]/Tabella1781158[[#This Row],[Possible Couples]]</f>
        <v>3.0709342560553632E-2</v>
      </c>
      <c r="G3" s="5">
        <v>888</v>
      </c>
      <c r="H3" s="5">
        <v>35</v>
      </c>
      <c r="I3" s="3">
        <v>1438</v>
      </c>
      <c r="J3" s="3">
        <v>585</v>
      </c>
      <c r="K3" s="3">
        <v>738</v>
      </c>
      <c r="L3" s="3">
        <v>549</v>
      </c>
      <c r="M3" s="3">
        <v>28</v>
      </c>
      <c r="O3" t="s">
        <v>541</v>
      </c>
      <c r="P3">
        <v>552</v>
      </c>
    </row>
    <row r="4" spans="1:16" ht="15.75" thickBot="1" x14ac:dyDescent="0.3">
      <c r="A4" s="4" t="s">
        <v>14</v>
      </c>
      <c r="B4" s="5">
        <v>68</v>
      </c>
      <c r="C4" s="5">
        <v>468</v>
      </c>
      <c r="D4" s="5">
        <v>3844</v>
      </c>
      <c r="E4" s="5">
        <v>143</v>
      </c>
      <c r="F4" s="6">
        <f>Tabella1781158[[#This Row],[Link a to b]]/Tabella1781158[[#This Row],[Possible Couples]]</f>
        <v>3.7200832466181062E-2</v>
      </c>
      <c r="G4" s="5">
        <v>139</v>
      </c>
      <c r="H4" s="5">
        <v>4</v>
      </c>
      <c r="I4" s="5">
        <v>231</v>
      </c>
      <c r="J4" s="5">
        <v>77</v>
      </c>
      <c r="K4" s="5">
        <v>84</v>
      </c>
      <c r="L4" s="5">
        <v>73</v>
      </c>
      <c r="M4" s="5">
        <v>3</v>
      </c>
      <c r="O4" s="36"/>
      <c r="P4" s="36"/>
    </row>
    <row r="5" spans="1:16" ht="15.75" thickBot="1" x14ac:dyDescent="0.3">
      <c r="A5" s="4" t="s">
        <v>15</v>
      </c>
      <c r="B5" s="5">
        <v>150</v>
      </c>
      <c r="C5" s="5">
        <v>973</v>
      </c>
      <c r="D5" s="5">
        <v>9484</v>
      </c>
      <c r="E5" s="7">
        <v>272</v>
      </c>
      <c r="F5" s="6">
        <f>Tabella1781158[[#This Row],[Link a to b]]/Tabella1781158[[#This Row],[Possible Couples]]</f>
        <v>2.867988190636862E-2</v>
      </c>
      <c r="G5" s="5">
        <v>265</v>
      </c>
      <c r="H5" s="5">
        <v>7</v>
      </c>
      <c r="I5" s="7">
        <v>491</v>
      </c>
      <c r="J5" s="7">
        <v>153</v>
      </c>
      <c r="K5" s="7">
        <v>204</v>
      </c>
      <c r="L5" s="7">
        <v>124</v>
      </c>
      <c r="M5" s="7">
        <v>1</v>
      </c>
    </row>
    <row r="6" spans="1:16" ht="15.75" thickBot="1" x14ac:dyDescent="0.3">
      <c r="A6" s="8" t="s">
        <v>16</v>
      </c>
      <c r="B6" s="9">
        <f>SUM(B3:B5)</f>
        <v>731</v>
      </c>
      <c r="C6" s="10">
        <f t="shared" ref="C6:E6" si="0">SUM(C3:C5)</f>
        <v>4779</v>
      </c>
      <c r="D6" s="10">
        <f t="shared" si="0"/>
        <v>43384</v>
      </c>
      <c r="E6" s="10">
        <f t="shared" si="0"/>
        <v>1338</v>
      </c>
      <c r="F6" s="11">
        <f>Tabella1781158[[#This Row],[Link a to b]]/Tabella1781158[[#This Row],[Possible Couples]]</f>
        <v>3.0840862990964411E-2</v>
      </c>
      <c r="G6" s="10">
        <f t="shared" ref="G6:M6" si="1">SUM(G3:G5)</f>
        <v>1292</v>
      </c>
      <c r="H6" s="10">
        <f t="shared" si="1"/>
        <v>46</v>
      </c>
      <c r="I6" s="10">
        <f>SUM(I3:I5)</f>
        <v>2160</v>
      </c>
      <c r="J6" s="10">
        <f t="shared" si="1"/>
        <v>815</v>
      </c>
      <c r="K6" s="10">
        <f t="shared" si="1"/>
        <v>1026</v>
      </c>
      <c r="L6" s="10">
        <f t="shared" si="1"/>
        <v>746</v>
      </c>
      <c r="M6" s="10">
        <f t="shared" si="1"/>
        <v>32</v>
      </c>
      <c r="O6" t="s">
        <v>544</v>
      </c>
      <c r="P6" t="s">
        <v>555</v>
      </c>
    </row>
    <row r="7" spans="1:16" x14ac:dyDescent="0.25">
      <c r="A7" s="12" t="s">
        <v>17</v>
      </c>
      <c r="B7" s="13">
        <v>731</v>
      </c>
      <c r="C7" s="13">
        <v>4700</v>
      </c>
      <c r="D7" s="13">
        <v>43000</v>
      </c>
      <c r="E7" s="13">
        <v>1300</v>
      </c>
      <c r="F7" s="14">
        <f>Tabella1781158[[#This Row],[Link a to b]]/Tabella1781158[[#This Row],[Possible Couples]]</f>
        <v>3.0232558139534883E-2</v>
      </c>
      <c r="G7" s="15"/>
      <c r="H7" s="15"/>
      <c r="I7" s="15"/>
      <c r="J7" s="15"/>
      <c r="K7" s="15"/>
      <c r="L7" s="15"/>
      <c r="M7" s="15"/>
      <c r="O7" t="s">
        <v>556</v>
      </c>
      <c r="P7" s="42" t="s">
        <v>557</v>
      </c>
    </row>
    <row r="8" spans="1:16" x14ac:dyDescent="0.25">
      <c r="A8" s="16"/>
      <c r="B8" s="16"/>
      <c r="C8" s="16"/>
      <c r="D8" s="16"/>
      <c r="E8" s="16"/>
      <c r="F8" s="16"/>
      <c r="G8" s="16"/>
      <c r="O8" t="s">
        <v>558</v>
      </c>
      <c r="P8" s="42" t="s">
        <v>559</v>
      </c>
    </row>
    <row r="9" spans="1:16" x14ac:dyDescent="0.25">
      <c r="A9" s="16"/>
      <c r="B9" s="17"/>
      <c r="C9" s="17"/>
      <c r="D9" s="17"/>
      <c r="E9" s="17"/>
      <c r="F9" s="18"/>
      <c r="G9" s="16"/>
    </row>
    <row r="10" spans="1:16" x14ac:dyDescent="0.25">
      <c r="A10" t="s">
        <v>18</v>
      </c>
      <c r="C10" s="19">
        <f>C6/$B$6</f>
        <v>6.5376196990424074</v>
      </c>
      <c r="D10" s="19">
        <f>D6/$B6</f>
        <v>59.348837209302324</v>
      </c>
      <c r="E10" s="19">
        <f>E6/$B6</f>
        <v>1.8303693570451436</v>
      </c>
      <c r="G10" s="19">
        <f>G6/$B6</f>
        <v>1.7674418604651163</v>
      </c>
      <c r="H10" s="19">
        <f>H6/$B$6</f>
        <v>6.2927496580027359E-2</v>
      </c>
      <c r="I10" s="19">
        <f>I6/$B$6</f>
        <v>2.954856361149111</v>
      </c>
      <c r="J10" s="19">
        <f>J6/$B$6</f>
        <v>1.1149110807113543</v>
      </c>
      <c r="K10" s="19">
        <f>K6/$B$6</f>
        <v>1.4035567715458277</v>
      </c>
      <c r="L10" s="19">
        <f>L6/$B$6</f>
        <v>1.0205198358413132</v>
      </c>
      <c r="M10" s="19">
        <f>M6/$B$6</f>
        <v>4.3775649794801641E-2</v>
      </c>
      <c r="O10" t="s">
        <v>560</v>
      </c>
      <c r="P10" t="s">
        <v>555</v>
      </c>
    </row>
    <row r="11" spans="1:16" x14ac:dyDescent="0.25">
      <c r="A11" t="s">
        <v>19</v>
      </c>
      <c r="G11" s="20">
        <f>G6/E6</f>
        <v>0.96562032884902838</v>
      </c>
      <c r="H11" s="20">
        <f>H6/E6</f>
        <v>3.4379671150971597E-2</v>
      </c>
      <c r="I11" s="20">
        <f>I6/$C$6</f>
        <v>0.4519774011299435</v>
      </c>
      <c r="J11" s="20">
        <f t="shared" ref="J11:M11" si="2">J6/$C$6</f>
        <v>0.17053776940782592</v>
      </c>
      <c r="K11" s="20">
        <f t="shared" si="2"/>
        <v>0.21468926553672316</v>
      </c>
      <c r="L11" s="20">
        <f t="shared" si="2"/>
        <v>0.15609960242728604</v>
      </c>
      <c r="M11" s="20">
        <f t="shared" si="2"/>
        <v>6.6959614982213854E-3</v>
      </c>
      <c r="O11" t="s">
        <v>9</v>
      </c>
      <c r="P11" s="42" t="s">
        <v>561</v>
      </c>
    </row>
    <row r="12" spans="1:16" x14ac:dyDescent="0.25">
      <c r="A12" s="16"/>
      <c r="B12" s="16"/>
      <c r="C12" s="16"/>
      <c r="D12" s="16"/>
      <c r="E12" s="16"/>
      <c r="F12" s="16"/>
      <c r="O12" t="s">
        <v>11</v>
      </c>
      <c r="P12" s="42" t="s">
        <v>562</v>
      </c>
    </row>
    <row r="13" spans="1:16" x14ac:dyDescent="0.25">
      <c r="A13" s="17"/>
      <c r="B13" s="17"/>
      <c r="C13" s="18"/>
      <c r="D13" s="17"/>
      <c r="E13" s="17"/>
      <c r="F13" s="16"/>
      <c r="O13" t="s">
        <v>10</v>
      </c>
      <c r="P13" s="42" t="s">
        <v>563</v>
      </c>
    </row>
    <row r="14" spans="1:16" x14ac:dyDescent="0.25">
      <c r="A14" s="16"/>
      <c r="B14" s="16"/>
      <c r="C14" s="16"/>
      <c r="D14" s="16"/>
      <c r="E14" s="16"/>
      <c r="F14" s="16"/>
      <c r="O14" t="s">
        <v>8</v>
      </c>
      <c r="P14" s="42" t="s">
        <v>564</v>
      </c>
    </row>
    <row r="15" spans="1:16" x14ac:dyDescent="0.25">
      <c r="O15" t="s">
        <v>12</v>
      </c>
      <c r="P15" s="42" t="s">
        <v>565</v>
      </c>
    </row>
    <row r="17" spans="15:16" x14ac:dyDescent="0.25">
      <c r="O17" t="s">
        <v>566</v>
      </c>
      <c r="P17" t="s">
        <v>555</v>
      </c>
    </row>
    <row r="18" spans="15:16" x14ac:dyDescent="0.25">
      <c r="O18" t="s">
        <v>567</v>
      </c>
      <c r="P18" s="42" t="s">
        <v>561</v>
      </c>
    </row>
    <row r="19" spans="15:16" x14ac:dyDescent="0.25">
      <c r="O19" t="s">
        <v>568</v>
      </c>
      <c r="P19" s="42" t="s">
        <v>562</v>
      </c>
    </row>
    <row r="20" spans="15:16" x14ac:dyDescent="0.25">
      <c r="O20" t="s">
        <v>569</v>
      </c>
      <c r="P20" s="42" t="s">
        <v>563</v>
      </c>
    </row>
    <row r="21" spans="15:16" x14ac:dyDescent="0.25">
      <c r="O21" t="s">
        <v>570</v>
      </c>
      <c r="P21" s="42" t="s">
        <v>564</v>
      </c>
    </row>
    <row r="22" spans="15:16" x14ac:dyDescent="0.25">
      <c r="O22" t="s">
        <v>571</v>
      </c>
      <c r="P22" s="42" t="s">
        <v>565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5181-9745-4ABB-81C7-403D8875FEE9}">
  <dimension ref="A1:K391"/>
  <sheetViews>
    <sheetView workbookViewId="0">
      <selection activeCell="B4" sqref="B4"/>
    </sheetView>
  </sheetViews>
  <sheetFormatPr defaultRowHeight="15" x14ac:dyDescent="0.25"/>
  <cols>
    <col min="1" max="1" width="11.42578125" style="23" customWidth="1"/>
    <col min="2" max="3" width="10.28515625" style="23" bestFit="1" customWidth="1"/>
    <col min="4" max="4" width="10.28515625" style="23" customWidth="1"/>
    <col min="5" max="5" width="20.5703125" bestFit="1" customWidth="1"/>
    <col min="6" max="7" width="19.42578125" bestFit="1" customWidth="1"/>
    <col min="9" max="9" width="30" bestFit="1" customWidth="1"/>
    <col min="10" max="10" width="6.85546875" bestFit="1" customWidth="1"/>
  </cols>
  <sheetData>
    <row r="1" spans="1:11" ht="23.25" x14ac:dyDescent="0.35">
      <c r="A1" s="22" t="s">
        <v>21</v>
      </c>
      <c r="I1" s="22" t="s">
        <v>22</v>
      </c>
      <c r="J1" s="23"/>
      <c r="K1" s="23"/>
    </row>
    <row r="2" spans="1:11" x14ac:dyDescent="0.25">
      <c r="A2" s="23" t="s">
        <v>23</v>
      </c>
      <c r="B2" s="23">
        <f>MAX(Tabella2[Voc_size])</f>
        <v>11158</v>
      </c>
      <c r="I2" s="23" t="s">
        <v>23</v>
      </c>
      <c r="J2" s="23">
        <v>5705</v>
      </c>
      <c r="K2" s="23"/>
    </row>
    <row r="3" spans="1:11" x14ac:dyDescent="0.25">
      <c r="A3" s="23" t="s">
        <v>24</v>
      </c>
      <c r="B3" s="23">
        <f>COUNTA(Tabella2[Sep])-1</f>
        <v>35</v>
      </c>
      <c r="I3" s="23"/>
      <c r="J3" s="23"/>
      <c r="K3" s="23"/>
    </row>
    <row r="4" spans="1:11" x14ac:dyDescent="0.25">
      <c r="A4" s="23" t="s">
        <v>25</v>
      </c>
      <c r="B4" s="23">
        <f>MIN(Tabella2[Orphans])</f>
        <v>84</v>
      </c>
      <c r="I4" s="23" t="s">
        <v>25</v>
      </c>
      <c r="J4" s="23">
        <f>COUNTA(Tabella4[Orphans])</f>
        <v>384</v>
      </c>
      <c r="K4" s="23"/>
    </row>
    <row r="5" spans="1:11" x14ac:dyDescent="0.25">
      <c r="A5" s="23" t="s">
        <v>26</v>
      </c>
      <c r="B5" s="24">
        <f>(B2-B3)/(B2+B4-B3)</f>
        <v>0.99250468457214236</v>
      </c>
      <c r="I5" s="23" t="s">
        <v>26</v>
      </c>
      <c r="J5" s="24">
        <f>(J2-J3)/(J2+J4-J3)</f>
        <v>0.93693545738216455</v>
      </c>
      <c r="K5" s="23"/>
    </row>
    <row r="7" spans="1:11" ht="15.75" thickBot="1" x14ac:dyDescent="0.3">
      <c r="A7" s="25" t="s">
        <v>27</v>
      </c>
      <c r="B7" s="25" t="s">
        <v>28</v>
      </c>
      <c r="C7" s="25" t="s">
        <v>29</v>
      </c>
      <c r="D7" s="25"/>
      <c r="E7" t="s">
        <v>29</v>
      </c>
      <c r="F7" t="s">
        <v>30</v>
      </c>
      <c r="G7" t="s">
        <v>31</v>
      </c>
      <c r="I7" s="26" t="s">
        <v>29</v>
      </c>
    </row>
    <row r="8" spans="1:11" x14ac:dyDescent="0.25">
      <c r="A8" s="23" t="s">
        <v>32</v>
      </c>
      <c r="B8" s="23">
        <v>10887</v>
      </c>
      <c r="C8" s="23">
        <v>1462</v>
      </c>
      <c r="E8" s="27">
        <v>427307</v>
      </c>
      <c r="F8" t="s">
        <v>33</v>
      </c>
      <c r="I8" s="28" t="s">
        <v>34</v>
      </c>
    </row>
    <row r="9" spans="1:11" x14ac:dyDescent="0.25">
      <c r="A9" s="23" t="s">
        <v>35</v>
      </c>
      <c r="B9" s="23">
        <v>10899</v>
      </c>
      <c r="C9" s="23">
        <v>1351</v>
      </c>
      <c r="E9" s="27">
        <v>462643</v>
      </c>
      <c r="F9" t="s">
        <v>33</v>
      </c>
      <c r="I9" s="28" t="s">
        <v>36</v>
      </c>
    </row>
    <row r="10" spans="1:11" x14ac:dyDescent="0.25">
      <c r="A10" s="23" t="s">
        <v>37</v>
      </c>
      <c r="B10" s="23">
        <v>10921</v>
      </c>
      <c r="C10" s="23">
        <v>1127</v>
      </c>
      <c r="E10" s="27" t="s">
        <v>38</v>
      </c>
      <c r="F10" t="s">
        <v>39</v>
      </c>
      <c r="I10" s="29" t="s">
        <v>40</v>
      </c>
    </row>
    <row r="11" spans="1:11" x14ac:dyDescent="0.25">
      <c r="A11" s="23" t="s">
        <v>41</v>
      </c>
      <c r="B11" s="23">
        <v>10921</v>
      </c>
      <c r="C11" s="23">
        <v>1125</v>
      </c>
      <c r="E11" s="27" t="s">
        <v>42</v>
      </c>
      <c r="F11" t="s">
        <v>39</v>
      </c>
      <c r="I11" s="28" t="s">
        <v>43</v>
      </c>
    </row>
    <row r="12" spans="1:11" x14ac:dyDescent="0.25">
      <c r="A12" s="23" t="s">
        <v>44</v>
      </c>
      <c r="B12" s="23">
        <v>10923</v>
      </c>
      <c r="C12" s="23">
        <v>1117</v>
      </c>
      <c r="E12" s="27" t="s">
        <v>45</v>
      </c>
      <c r="F12" t="s">
        <v>46</v>
      </c>
      <c r="G12" t="s">
        <v>47</v>
      </c>
      <c r="I12" s="29" t="s">
        <v>48</v>
      </c>
    </row>
    <row r="13" spans="1:11" x14ac:dyDescent="0.25">
      <c r="A13" s="23" t="s">
        <v>49</v>
      </c>
      <c r="B13" s="23">
        <v>10928</v>
      </c>
      <c r="C13" s="23">
        <v>1082</v>
      </c>
      <c r="E13" s="27" t="s">
        <v>50</v>
      </c>
      <c r="F13" t="s">
        <v>46</v>
      </c>
      <c r="G13" t="s">
        <v>51</v>
      </c>
      <c r="I13" s="28" t="s">
        <v>52</v>
      </c>
    </row>
    <row r="14" spans="1:11" x14ac:dyDescent="0.25">
      <c r="A14" s="23" t="s">
        <v>53</v>
      </c>
      <c r="B14" s="23">
        <v>10929</v>
      </c>
      <c r="C14" s="23">
        <v>1080</v>
      </c>
      <c r="E14" s="27" t="s">
        <v>54</v>
      </c>
      <c r="F14" t="s">
        <v>55</v>
      </c>
      <c r="I14" s="28" t="s">
        <v>56</v>
      </c>
    </row>
    <row r="15" spans="1:11" x14ac:dyDescent="0.25">
      <c r="A15" s="23" t="s">
        <v>57</v>
      </c>
      <c r="B15" s="23">
        <v>10934</v>
      </c>
      <c r="C15" s="23">
        <v>1059</v>
      </c>
      <c r="E15" s="27" t="s">
        <v>58</v>
      </c>
      <c r="F15" t="s">
        <v>59</v>
      </c>
      <c r="I15" s="28" t="s">
        <v>60</v>
      </c>
    </row>
    <row r="16" spans="1:11" x14ac:dyDescent="0.25">
      <c r="A16" s="23" t="s">
        <v>61</v>
      </c>
      <c r="B16" s="23">
        <v>10934</v>
      </c>
      <c r="C16" s="23">
        <v>1059</v>
      </c>
      <c r="E16" s="27" t="s">
        <v>62</v>
      </c>
      <c r="F16" t="s">
        <v>63</v>
      </c>
      <c r="G16" t="s">
        <v>64</v>
      </c>
      <c r="I16" s="29" t="s">
        <v>65</v>
      </c>
    </row>
    <row r="17" spans="1:9" x14ac:dyDescent="0.25">
      <c r="A17" s="23" t="s">
        <v>66</v>
      </c>
      <c r="B17" s="23">
        <v>10937</v>
      </c>
      <c r="C17" s="23">
        <v>1056</v>
      </c>
      <c r="E17" s="27" t="s">
        <v>67</v>
      </c>
      <c r="F17" t="s">
        <v>68</v>
      </c>
      <c r="I17" s="29" t="s">
        <v>69</v>
      </c>
    </row>
    <row r="18" spans="1:9" x14ac:dyDescent="0.25">
      <c r="A18" s="23" t="s">
        <v>70</v>
      </c>
      <c r="B18" s="23">
        <v>10938</v>
      </c>
      <c r="C18" s="23">
        <v>1051</v>
      </c>
      <c r="E18" s="27" t="s">
        <v>71</v>
      </c>
      <c r="F18" t="s">
        <v>46</v>
      </c>
      <c r="G18" t="s">
        <v>72</v>
      </c>
      <c r="I18" s="29" t="s">
        <v>73</v>
      </c>
    </row>
    <row r="19" spans="1:9" x14ac:dyDescent="0.25">
      <c r="A19" s="23" t="s">
        <v>74</v>
      </c>
      <c r="B19" s="23">
        <v>10938</v>
      </c>
      <c r="C19" s="23">
        <v>1051</v>
      </c>
      <c r="E19" s="27" t="s">
        <v>75</v>
      </c>
      <c r="F19" t="s">
        <v>46</v>
      </c>
      <c r="G19" t="s">
        <v>72</v>
      </c>
      <c r="I19" s="28" t="s">
        <v>38</v>
      </c>
    </row>
    <row r="20" spans="1:9" x14ac:dyDescent="0.25">
      <c r="A20" s="23" t="s">
        <v>76</v>
      </c>
      <c r="B20" s="23">
        <v>10938</v>
      </c>
      <c r="C20" s="23">
        <v>1051</v>
      </c>
      <c r="E20" s="27" t="s">
        <v>77</v>
      </c>
      <c r="F20" t="s">
        <v>55</v>
      </c>
      <c r="I20" s="28" t="s">
        <v>42</v>
      </c>
    </row>
    <row r="21" spans="1:9" x14ac:dyDescent="0.25">
      <c r="A21" s="23" t="s">
        <v>78</v>
      </c>
      <c r="B21" s="23">
        <v>10938</v>
      </c>
      <c r="C21" s="23">
        <v>1051</v>
      </c>
      <c r="E21" s="27" t="s">
        <v>79</v>
      </c>
      <c r="F21" t="s">
        <v>46</v>
      </c>
      <c r="G21" t="s">
        <v>80</v>
      </c>
      <c r="I21" s="28" t="s">
        <v>81</v>
      </c>
    </row>
    <row r="22" spans="1:9" x14ac:dyDescent="0.25">
      <c r="A22" s="23" t="s">
        <v>82</v>
      </c>
      <c r="B22" s="23">
        <v>10938</v>
      </c>
      <c r="C22" s="23">
        <v>1049</v>
      </c>
      <c r="E22" s="27" t="s">
        <v>83</v>
      </c>
      <c r="F22" t="s">
        <v>63</v>
      </c>
      <c r="G22" t="s">
        <v>84</v>
      </c>
      <c r="I22" s="29" t="s">
        <v>85</v>
      </c>
    </row>
    <row r="23" spans="1:9" x14ac:dyDescent="0.25">
      <c r="A23" s="23" t="s">
        <v>86</v>
      </c>
      <c r="B23" s="23">
        <v>10938</v>
      </c>
      <c r="C23" s="23">
        <v>1049</v>
      </c>
      <c r="E23" s="27" t="s">
        <v>87</v>
      </c>
      <c r="F23" t="s">
        <v>46</v>
      </c>
      <c r="G23" t="s">
        <v>88</v>
      </c>
      <c r="I23" s="28" t="s">
        <v>89</v>
      </c>
    </row>
    <row r="24" spans="1:9" x14ac:dyDescent="0.25">
      <c r="A24" s="23" t="s">
        <v>90</v>
      </c>
      <c r="B24" s="23">
        <v>10938</v>
      </c>
      <c r="C24" s="23">
        <v>1049</v>
      </c>
      <c r="E24" s="27" t="s">
        <v>91</v>
      </c>
      <c r="F24" t="s">
        <v>46</v>
      </c>
      <c r="G24" t="s">
        <v>92</v>
      </c>
      <c r="I24" s="29" t="s">
        <v>93</v>
      </c>
    </row>
    <row r="25" spans="1:9" x14ac:dyDescent="0.25">
      <c r="A25" s="23" t="s">
        <v>94</v>
      </c>
      <c r="B25" s="23">
        <v>10938</v>
      </c>
      <c r="C25" s="23">
        <v>1044</v>
      </c>
      <c r="E25" s="27" t="s">
        <v>95</v>
      </c>
      <c r="F25" t="s">
        <v>46</v>
      </c>
      <c r="G25" t="s">
        <v>96</v>
      </c>
      <c r="I25" s="29" t="s">
        <v>97</v>
      </c>
    </row>
    <row r="26" spans="1:9" x14ac:dyDescent="0.25">
      <c r="A26" s="23" t="s">
        <v>98</v>
      </c>
      <c r="B26" s="23">
        <v>10943</v>
      </c>
      <c r="C26" s="23">
        <v>999</v>
      </c>
      <c r="E26" s="27" t="s">
        <v>99</v>
      </c>
      <c r="F26" t="s">
        <v>46</v>
      </c>
      <c r="G26" t="s">
        <v>100</v>
      </c>
      <c r="I26" s="28" t="s">
        <v>101</v>
      </c>
    </row>
    <row r="27" spans="1:9" x14ac:dyDescent="0.25">
      <c r="A27" s="23" t="s">
        <v>102</v>
      </c>
      <c r="B27" s="23">
        <v>10943</v>
      </c>
      <c r="C27" s="23">
        <v>926</v>
      </c>
      <c r="E27" s="27" t="s">
        <v>103</v>
      </c>
      <c r="F27" t="s">
        <v>68</v>
      </c>
      <c r="I27" s="29" t="s">
        <v>104</v>
      </c>
    </row>
    <row r="28" spans="1:9" x14ac:dyDescent="0.25">
      <c r="A28" s="23" t="s">
        <v>105</v>
      </c>
      <c r="B28" s="23">
        <v>10952</v>
      </c>
      <c r="C28" s="23">
        <v>872</v>
      </c>
      <c r="E28" s="27" t="s">
        <v>106</v>
      </c>
      <c r="F28" t="s">
        <v>46</v>
      </c>
      <c r="G28" t="s">
        <v>107</v>
      </c>
      <c r="I28" s="28" t="s">
        <v>108</v>
      </c>
    </row>
    <row r="29" spans="1:9" x14ac:dyDescent="0.25">
      <c r="A29" s="23" t="s">
        <v>109</v>
      </c>
      <c r="B29" s="23">
        <v>11014</v>
      </c>
      <c r="C29" s="23">
        <v>486</v>
      </c>
      <c r="E29" s="27" t="s">
        <v>110</v>
      </c>
      <c r="F29" t="s">
        <v>111</v>
      </c>
      <c r="I29" s="29" t="s">
        <v>112</v>
      </c>
    </row>
    <row r="30" spans="1:9" x14ac:dyDescent="0.25">
      <c r="A30" s="23" t="s">
        <v>113</v>
      </c>
      <c r="B30" s="23">
        <v>11025</v>
      </c>
      <c r="C30" s="23">
        <v>457</v>
      </c>
      <c r="E30" s="27" t="s">
        <v>114</v>
      </c>
      <c r="F30" t="s">
        <v>46</v>
      </c>
      <c r="G30" t="s">
        <v>115</v>
      </c>
      <c r="I30" s="28" t="s">
        <v>116</v>
      </c>
    </row>
    <row r="31" spans="1:9" x14ac:dyDescent="0.25">
      <c r="A31" s="23" t="s">
        <v>117</v>
      </c>
      <c r="B31" s="23">
        <v>11049</v>
      </c>
      <c r="C31" s="23">
        <v>422</v>
      </c>
      <c r="E31" s="27" t="s">
        <v>118</v>
      </c>
      <c r="F31" t="s">
        <v>111</v>
      </c>
      <c r="I31" s="29" t="s">
        <v>119</v>
      </c>
    </row>
    <row r="32" spans="1:9" x14ac:dyDescent="0.25">
      <c r="A32" s="23" t="s">
        <v>120</v>
      </c>
      <c r="B32" s="23">
        <v>11049</v>
      </c>
      <c r="C32" s="23">
        <v>418</v>
      </c>
      <c r="E32" s="27" t="s">
        <v>121</v>
      </c>
      <c r="F32" t="s">
        <v>46</v>
      </c>
      <c r="G32" t="s">
        <v>122</v>
      </c>
      <c r="I32" s="28" t="s">
        <v>123</v>
      </c>
    </row>
    <row r="33" spans="1:9" x14ac:dyDescent="0.25">
      <c r="A33" s="23" t="s">
        <v>124</v>
      </c>
      <c r="B33" s="23">
        <v>11050</v>
      </c>
      <c r="C33" s="23">
        <v>415</v>
      </c>
      <c r="E33" s="27" t="s">
        <v>125</v>
      </c>
      <c r="F33" t="s">
        <v>126</v>
      </c>
      <c r="I33" s="29" t="s">
        <v>127</v>
      </c>
    </row>
    <row r="34" spans="1:9" x14ac:dyDescent="0.25">
      <c r="A34" s="23" t="s">
        <v>128</v>
      </c>
      <c r="B34" s="23">
        <v>11051</v>
      </c>
      <c r="C34" s="23">
        <v>412</v>
      </c>
      <c r="E34" s="27" t="s">
        <v>129</v>
      </c>
      <c r="F34" t="s">
        <v>55</v>
      </c>
      <c r="I34" s="28" t="s">
        <v>130</v>
      </c>
    </row>
    <row r="35" spans="1:9" x14ac:dyDescent="0.25">
      <c r="A35" s="23" t="s">
        <v>131</v>
      </c>
      <c r="B35" s="23">
        <v>11054</v>
      </c>
      <c r="C35" s="23">
        <v>365</v>
      </c>
      <c r="E35" s="27" t="s">
        <v>132</v>
      </c>
      <c r="F35" t="s">
        <v>46</v>
      </c>
      <c r="G35" t="s">
        <v>133</v>
      </c>
      <c r="I35" s="29" t="s">
        <v>134</v>
      </c>
    </row>
    <row r="36" spans="1:9" x14ac:dyDescent="0.25">
      <c r="A36" s="23" t="s">
        <v>135</v>
      </c>
      <c r="B36" s="23">
        <v>11076</v>
      </c>
      <c r="C36" s="23">
        <v>316</v>
      </c>
      <c r="E36" s="27" t="s">
        <v>136</v>
      </c>
      <c r="F36" t="s">
        <v>55</v>
      </c>
      <c r="I36" s="28" t="s">
        <v>137</v>
      </c>
    </row>
    <row r="37" spans="1:9" x14ac:dyDescent="0.25">
      <c r="A37" s="23" t="s">
        <v>138</v>
      </c>
      <c r="B37" s="23">
        <v>11083</v>
      </c>
      <c r="C37" s="23">
        <v>231</v>
      </c>
      <c r="E37" s="27" t="s">
        <v>139</v>
      </c>
      <c r="F37" t="s">
        <v>46</v>
      </c>
      <c r="G37" t="s">
        <v>140</v>
      </c>
      <c r="I37" s="29" t="s">
        <v>141</v>
      </c>
    </row>
    <row r="38" spans="1:9" x14ac:dyDescent="0.25">
      <c r="A38" s="23" t="s">
        <v>142</v>
      </c>
      <c r="B38" s="23">
        <v>11083</v>
      </c>
      <c r="C38" s="23">
        <v>223</v>
      </c>
      <c r="E38" s="27" t="s">
        <v>143</v>
      </c>
      <c r="F38" t="s">
        <v>46</v>
      </c>
      <c r="G38" t="s">
        <v>144</v>
      </c>
      <c r="I38" s="28" t="s">
        <v>145</v>
      </c>
    </row>
    <row r="39" spans="1:9" x14ac:dyDescent="0.25">
      <c r="A39" s="23" t="s">
        <v>146</v>
      </c>
      <c r="B39" s="23">
        <v>11083</v>
      </c>
      <c r="C39" s="23">
        <v>221</v>
      </c>
      <c r="E39" s="27" t="s">
        <v>147</v>
      </c>
      <c r="F39" t="s">
        <v>46</v>
      </c>
      <c r="G39" t="s">
        <v>148</v>
      </c>
      <c r="I39" s="29" t="s">
        <v>149</v>
      </c>
    </row>
    <row r="40" spans="1:9" x14ac:dyDescent="0.25">
      <c r="A40" s="23" t="s">
        <v>150</v>
      </c>
      <c r="B40" s="23">
        <v>11083</v>
      </c>
      <c r="C40" s="23">
        <v>217</v>
      </c>
      <c r="E40" s="27" t="s">
        <v>151</v>
      </c>
      <c r="F40" t="s">
        <v>46</v>
      </c>
      <c r="G40" t="s">
        <v>152</v>
      </c>
      <c r="I40" s="28" t="s">
        <v>45</v>
      </c>
    </row>
    <row r="41" spans="1:9" x14ac:dyDescent="0.25">
      <c r="A41" s="23" t="s">
        <v>153</v>
      </c>
      <c r="B41" s="23">
        <v>11085</v>
      </c>
      <c r="C41" s="23">
        <v>211</v>
      </c>
      <c r="E41" s="27" t="s">
        <v>154</v>
      </c>
      <c r="F41" t="s">
        <v>68</v>
      </c>
      <c r="I41" s="29" t="s">
        <v>50</v>
      </c>
    </row>
    <row r="42" spans="1:9" x14ac:dyDescent="0.25">
      <c r="A42" s="23" t="s">
        <v>155</v>
      </c>
      <c r="B42" s="23">
        <v>11149</v>
      </c>
      <c r="C42" s="23">
        <v>143</v>
      </c>
      <c r="E42" s="27" t="s">
        <v>156</v>
      </c>
      <c r="F42" t="s">
        <v>46</v>
      </c>
      <c r="G42" t="s">
        <v>157</v>
      </c>
      <c r="I42" s="28" t="s">
        <v>158</v>
      </c>
    </row>
    <row r="43" spans="1:9" x14ac:dyDescent="0.25">
      <c r="A43" s="23" t="s">
        <v>159</v>
      </c>
      <c r="B43" s="23">
        <v>11158</v>
      </c>
      <c r="C43" s="23">
        <v>84</v>
      </c>
      <c r="E43" s="27" t="s">
        <v>160</v>
      </c>
      <c r="F43" t="s">
        <v>46</v>
      </c>
      <c r="G43" t="s">
        <v>161</v>
      </c>
      <c r="I43" s="29" t="s">
        <v>162</v>
      </c>
    </row>
    <row r="44" spans="1:9" x14ac:dyDescent="0.25">
      <c r="E44" s="27" t="s">
        <v>163</v>
      </c>
      <c r="F44" t="s">
        <v>126</v>
      </c>
      <c r="I44" s="28" t="s">
        <v>164</v>
      </c>
    </row>
    <row r="45" spans="1:9" x14ac:dyDescent="0.25">
      <c r="E45" s="27" t="s">
        <v>165</v>
      </c>
      <c r="F45" t="s">
        <v>166</v>
      </c>
      <c r="I45" s="29" t="s">
        <v>167</v>
      </c>
    </row>
    <row r="46" spans="1:9" x14ac:dyDescent="0.25">
      <c r="E46" s="27" t="s">
        <v>168</v>
      </c>
      <c r="F46" t="s">
        <v>46</v>
      </c>
      <c r="G46" t="s">
        <v>169</v>
      </c>
      <c r="I46" s="29" t="s">
        <v>54</v>
      </c>
    </row>
    <row r="47" spans="1:9" x14ac:dyDescent="0.25">
      <c r="E47" s="27" t="s">
        <v>170</v>
      </c>
      <c r="F47" t="s">
        <v>46</v>
      </c>
      <c r="G47" t="s">
        <v>171</v>
      </c>
      <c r="I47" s="28" t="s">
        <v>172</v>
      </c>
    </row>
    <row r="48" spans="1:9" x14ac:dyDescent="0.25">
      <c r="E48" s="27" t="s">
        <v>173</v>
      </c>
      <c r="F48" t="s">
        <v>55</v>
      </c>
      <c r="I48" s="28" t="s">
        <v>174</v>
      </c>
    </row>
    <row r="49" spans="5:9" x14ac:dyDescent="0.25">
      <c r="E49" s="27" t="s">
        <v>175</v>
      </c>
      <c r="F49" t="s">
        <v>55</v>
      </c>
      <c r="I49" s="29" t="s">
        <v>176</v>
      </c>
    </row>
    <row r="50" spans="5:9" x14ac:dyDescent="0.25">
      <c r="E50" s="27" t="s">
        <v>177</v>
      </c>
      <c r="F50" t="s">
        <v>55</v>
      </c>
      <c r="I50" s="29" t="s">
        <v>178</v>
      </c>
    </row>
    <row r="51" spans="5:9" x14ac:dyDescent="0.25">
      <c r="E51" s="27" t="s">
        <v>179</v>
      </c>
      <c r="F51" t="s">
        <v>55</v>
      </c>
      <c r="I51" s="28" t="s">
        <v>180</v>
      </c>
    </row>
    <row r="52" spans="5:9" x14ac:dyDescent="0.25">
      <c r="E52" s="27" t="s">
        <v>181</v>
      </c>
      <c r="F52" t="s">
        <v>46</v>
      </c>
      <c r="G52" t="s">
        <v>182</v>
      </c>
      <c r="I52" s="28" t="s">
        <v>183</v>
      </c>
    </row>
    <row r="53" spans="5:9" x14ac:dyDescent="0.25">
      <c r="E53" s="27" t="s">
        <v>184</v>
      </c>
      <c r="F53" t="s">
        <v>46</v>
      </c>
      <c r="G53" t="s">
        <v>185</v>
      </c>
      <c r="I53" s="29" t="s">
        <v>62</v>
      </c>
    </row>
    <row r="54" spans="5:9" x14ac:dyDescent="0.25">
      <c r="E54" s="27" t="s">
        <v>186</v>
      </c>
      <c r="F54" t="s">
        <v>59</v>
      </c>
      <c r="I54" s="28" t="s">
        <v>187</v>
      </c>
    </row>
    <row r="55" spans="5:9" x14ac:dyDescent="0.25">
      <c r="E55" s="27" t="s">
        <v>188</v>
      </c>
      <c r="F55" t="s">
        <v>59</v>
      </c>
      <c r="I55" s="29" t="s">
        <v>189</v>
      </c>
    </row>
    <row r="56" spans="5:9" x14ac:dyDescent="0.25">
      <c r="E56" s="27" t="s">
        <v>190</v>
      </c>
      <c r="F56" t="s">
        <v>46</v>
      </c>
      <c r="G56" t="s">
        <v>191</v>
      </c>
      <c r="I56" s="28" t="s">
        <v>192</v>
      </c>
    </row>
    <row r="57" spans="5:9" x14ac:dyDescent="0.25">
      <c r="E57" s="27" t="s">
        <v>193</v>
      </c>
      <c r="F57" t="s">
        <v>46</v>
      </c>
      <c r="G57" t="s">
        <v>194</v>
      </c>
      <c r="I57" s="29" t="s">
        <v>195</v>
      </c>
    </row>
    <row r="58" spans="5:9" x14ac:dyDescent="0.25">
      <c r="E58" s="27" t="s">
        <v>196</v>
      </c>
      <c r="F58" t="s">
        <v>90</v>
      </c>
      <c r="I58" s="28" t="s">
        <v>197</v>
      </c>
    </row>
    <row r="59" spans="5:9" x14ac:dyDescent="0.25">
      <c r="E59" s="27" t="s">
        <v>198</v>
      </c>
      <c r="F59" t="s">
        <v>46</v>
      </c>
      <c r="G59" t="s">
        <v>199</v>
      </c>
      <c r="I59" s="29" t="s">
        <v>200</v>
      </c>
    </row>
    <row r="60" spans="5:9" x14ac:dyDescent="0.25">
      <c r="E60" s="27" t="s">
        <v>201</v>
      </c>
      <c r="F60" t="s">
        <v>63</v>
      </c>
      <c r="G60" t="s">
        <v>202</v>
      </c>
      <c r="I60" s="28" t="s">
        <v>203</v>
      </c>
    </row>
    <row r="61" spans="5:9" x14ac:dyDescent="0.25">
      <c r="E61" s="27" t="s">
        <v>204</v>
      </c>
      <c r="F61" t="s">
        <v>55</v>
      </c>
      <c r="I61" s="29" t="s">
        <v>205</v>
      </c>
    </row>
    <row r="62" spans="5:9" x14ac:dyDescent="0.25">
      <c r="E62" s="27" t="s">
        <v>206</v>
      </c>
      <c r="F62" t="s">
        <v>55</v>
      </c>
      <c r="I62" s="28" t="s">
        <v>207</v>
      </c>
    </row>
    <row r="63" spans="5:9" x14ac:dyDescent="0.25">
      <c r="E63" s="27" t="s">
        <v>208</v>
      </c>
      <c r="F63" t="s">
        <v>46</v>
      </c>
      <c r="G63" t="s">
        <v>209</v>
      </c>
      <c r="I63" s="29" t="s">
        <v>210</v>
      </c>
    </row>
    <row r="64" spans="5:9" x14ac:dyDescent="0.25">
      <c r="E64" s="27" t="s">
        <v>211</v>
      </c>
      <c r="F64" t="s">
        <v>46</v>
      </c>
      <c r="G64" t="s">
        <v>212</v>
      </c>
      <c r="I64" s="29" t="s">
        <v>213</v>
      </c>
    </row>
    <row r="65" spans="5:9" x14ac:dyDescent="0.25">
      <c r="E65" s="27" t="s">
        <v>214</v>
      </c>
      <c r="F65" t="s">
        <v>46</v>
      </c>
      <c r="G65" t="s">
        <v>215</v>
      </c>
      <c r="I65" s="28" t="s">
        <v>216</v>
      </c>
    </row>
    <row r="66" spans="5:9" x14ac:dyDescent="0.25">
      <c r="E66" s="27" t="s">
        <v>217</v>
      </c>
      <c r="F66" t="s">
        <v>166</v>
      </c>
      <c r="I66" s="28" t="s">
        <v>218</v>
      </c>
    </row>
    <row r="67" spans="5:9" x14ac:dyDescent="0.25">
      <c r="E67" s="27" t="s">
        <v>219</v>
      </c>
      <c r="F67" t="s">
        <v>55</v>
      </c>
      <c r="I67" s="29" t="s">
        <v>220</v>
      </c>
    </row>
    <row r="68" spans="5:9" x14ac:dyDescent="0.25">
      <c r="E68" s="27" t="s">
        <v>221</v>
      </c>
      <c r="F68" t="s">
        <v>46</v>
      </c>
      <c r="G68" t="s">
        <v>222</v>
      </c>
      <c r="I68" s="29" t="s">
        <v>223</v>
      </c>
    </row>
    <row r="69" spans="5:9" x14ac:dyDescent="0.25">
      <c r="E69" s="27" t="s">
        <v>224</v>
      </c>
      <c r="F69" t="s">
        <v>46</v>
      </c>
      <c r="G69" t="s">
        <v>225</v>
      </c>
      <c r="I69" s="28" t="s">
        <v>226</v>
      </c>
    </row>
    <row r="70" spans="5:9" x14ac:dyDescent="0.25">
      <c r="E70" s="27" t="s">
        <v>227</v>
      </c>
      <c r="F70" t="s">
        <v>46</v>
      </c>
      <c r="G70" t="s">
        <v>228</v>
      </c>
      <c r="I70" s="28" t="s">
        <v>79</v>
      </c>
    </row>
    <row r="71" spans="5:9" x14ac:dyDescent="0.25">
      <c r="E71" s="27" t="s">
        <v>229</v>
      </c>
      <c r="F71" t="s">
        <v>55</v>
      </c>
      <c r="I71" s="29" t="s">
        <v>230</v>
      </c>
    </row>
    <row r="72" spans="5:9" x14ac:dyDescent="0.25">
      <c r="E72" s="27" t="s">
        <v>231</v>
      </c>
      <c r="F72" t="s">
        <v>46</v>
      </c>
      <c r="G72" t="s">
        <v>232</v>
      </c>
      <c r="I72" s="28" t="s">
        <v>233</v>
      </c>
    </row>
    <row r="73" spans="5:9" x14ac:dyDescent="0.25">
      <c r="E73" s="27" t="s">
        <v>234</v>
      </c>
      <c r="F73" t="s">
        <v>46</v>
      </c>
      <c r="G73" t="s">
        <v>235</v>
      </c>
      <c r="I73" s="29" t="s">
        <v>236</v>
      </c>
    </row>
    <row r="74" spans="5:9" x14ac:dyDescent="0.25">
      <c r="E74" s="27" t="s">
        <v>237</v>
      </c>
      <c r="F74" t="s">
        <v>166</v>
      </c>
      <c r="I74" s="28" t="s">
        <v>238</v>
      </c>
    </row>
    <row r="75" spans="5:9" x14ac:dyDescent="0.25">
      <c r="E75" s="27" t="s">
        <v>239</v>
      </c>
      <c r="F75" t="s">
        <v>111</v>
      </c>
      <c r="I75" s="29" t="s">
        <v>240</v>
      </c>
    </row>
    <row r="76" spans="5:9" x14ac:dyDescent="0.25">
      <c r="E76" s="27" t="s">
        <v>241</v>
      </c>
      <c r="F76" t="s">
        <v>46</v>
      </c>
      <c r="G76" t="s">
        <v>242</v>
      </c>
      <c r="I76" s="28" t="s">
        <v>243</v>
      </c>
    </row>
    <row r="77" spans="5:9" x14ac:dyDescent="0.25">
      <c r="E77" s="27" t="s">
        <v>244</v>
      </c>
      <c r="F77" t="s">
        <v>111</v>
      </c>
      <c r="I77" s="28" t="s">
        <v>245</v>
      </c>
    </row>
    <row r="78" spans="5:9" x14ac:dyDescent="0.25">
      <c r="E78" s="27" t="s">
        <v>246</v>
      </c>
      <c r="F78" t="s">
        <v>111</v>
      </c>
      <c r="I78" s="29" t="s">
        <v>247</v>
      </c>
    </row>
    <row r="79" spans="5:9" x14ac:dyDescent="0.25">
      <c r="E79" s="27" t="s">
        <v>248</v>
      </c>
      <c r="F79" t="s">
        <v>111</v>
      </c>
      <c r="I79" s="28" t="s">
        <v>249</v>
      </c>
    </row>
    <row r="80" spans="5:9" x14ac:dyDescent="0.25">
      <c r="E80" s="27" t="s">
        <v>250</v>
      </c>
      <c r="F80" t="s">
        <v>46</v>
      </c>
      <c r="G80" t="s">
        <v>251</v>
      </c>
      <c r="I80" s="29" t="s">
        <v>252</v>
      </c>
    </row>
    <row r="81" spans="5:9" x14ac:dyDescent="0.25">
      <c r="E81" s="27" t="s">
        <v>253</v>
      </c>
      <c r="F81" t="s">
        <v>46</v>
      </c>
      <c r="G81" t="s">
        <v>254</v>
      </c>
      <c r="I81" s="29" t="s">
        <v>255</v>
      </c>
    </row>
    <row r="82" spans="5:9" x14ac:dyDescent="0.25">
      <c r="E82" s="27" t="s">
        <v>256</v>
      </c>
      <c r="F82" t="s">
        <v>46</v>
      </c>
      <c r="G82" t="s">
        <v>257</v>
      </c>
      <c r="I82" s="30" t="s">
        <v>258</v>
      </c>
    </row>
    <row r="83" spans="5:9" x14ac:dyDescent="0.25">
      <c r="E83" s="27" t="s">
        <v>259</v>
      </c>
      <c r="F83" t="s">
        <v>55</v>
      </c>
      <c r="I83" s="30" t="s">
        <v>260</v>
      </c>
    </row>
    <row r="84" spans="5:9" x14ac:dyDescent="0.25">
      <c r="E84" s="27" t="s">
        <v>261</v>
      </c>
      <c r="F84" t="s">
        <v>55</v>
      </c>
      <c r="I84" s="30" t="s">
        <v>262</v>
      </c>
    </row>
    <row r="85" spans="5:9" x14ac:dyDescent="0.25">
      <c r="E85" s="27" t="s">
        <v>263</v>
      </c>
      <c r="F85" t="s">
        <v>90</v>
      </c>
      <c r="I85" s="30" t="s">
        <v>264</v>
      </c>
    </row>
    <row r="86" spans="5:9" x14ac:dyDescent="0.25">
      <c r="E86" s="27" t="s">
        <v>265</v>
      </c>
      <c r="F86" t="s">
        <v>46</v>
      </c>
      <c r="G86" t="s">
        <v>266</v>
      </c>
      <c r="I86" s="28" t="s">
        <v>267</v>
      </c>
    </row>
    <row r="87" spans="5:9" x14ac:dyDescent="0.25">
      <c r="E87" s="27" t="s">
        <v>268</v>
      </c>
      <c r="F87" t="s">
        <v>46</v>
      </c>
      <c r="G87" t="s">
        <v>269</v>
      </c>
      <c r="I87" s="30" t="s">
        <v>87</v>
      </c>
    </row>
    <row r="88" spans="5:9" x14ac:dyDescent="0.25">
      <c r="E88" s="27" t="s">
        <v>270</v>
      </c>
      <c r="F88" t="s">
        <v>46</v>
      </c>
      <c r="G88" t="s">
        <v>271</v>
      </c>
      <c r="I88" s="30" t="s">
        <v>272</v>
      </c>
    </row>
    <row r="89" spans="5:9" x14ac:dyDescent="0.25">
      <c r="E89" s="27" t="s">
        <v>273</v>
      </c>
      <c r="F89" t="s">
        <v>46</v>
      </c>
      <c r="G89" t="s">
        <v>274</v>
      </c>
      <c r="I89" s="30" t="s">
        <v>275</v>
      </c>
    </row>
    <row r="90" spans="5:9" ht="15.75" thickBot="1" x14ac:dyDescent="0.3">
      <c r="E90" s="27" t="s">
        <v>276</v>
      </c>
      <c r="F90" t="s">
        <v>46</v>
      </c>
      <c r="G90" t="s">
        <v>277</v>
      </c>
      <c r="I90" s="31" t="s">
        <v>278</v>
      </c>
    </row>
    <row r="91" spans="5:9" x14ac:dyDescent="0.25">
      <c r="E91" s="27"/>
      <c r="I91" s="27" t="s">
        <v>279</v>
      </c>
    </row>
    <row r="92" spans="5:9" x14ac:dyDescent="0.25">
      <c r="E92" s="27"/>
      <c r="I92" s="27" t="s">
        <v>280</v>
      </c>
    </row>
    <row r="93" spans="5:9" x14ac:dyDescent="0.25">
      <c r="E93" s="27"/>
      <c r="I93" s="27" t="s">
        <v>281</v>
      </c>
    </row>
    <row r="94" spans="5:9" x14ac:dyDescent="0.25">
      <c r="E94" s="27"/>
      <c r="I94" s="27" t="s">
        <v>282</v>
      </c>
    </row>
    <row r="95" spans="5:9" x14ac:dyDescent="0.25">
      <c r="E95" s="27"/>
      <c r="I95" s="27" t="s">
        <v>283</v>
      </c>
    </row>
    <row r="96" spans="5:9" x14ac:dyDescent="0.25">
      <c r="E96" s="27"/>
      <c r="I96" s="27" t="s">
        <v>284</v>
      </c>
    </row>
    <row r="97" spans="5:9" x14ac:dyDescent="0.25">
      <c r="E97" s="27"/>
      <c r="I97" s="27" t="s">
        <v>285</v>
      </c>
    </row>
    <row r="98" spans="5:9" x14ac:dyDescent="0.25">
      <c r="E98" s="27"/>
      <c r="I98" s="27" t="s">
        <v>286</v>
      </c>
    </row>
    <row r="99" spans="5:9" x14ac:dyDescent="0.25">
      <c r="I99" s="27" t="s">
        <v>287</v>
      </c>
    </row>
    <row r="100" spans="5:9" x14ac:dyDescent="0.25">
      <c r="I100" s="27" t="s">
        <v>288</v>
      </c>
    </row>
    <row r="101" spans="5:9" x14ac:dyDescent="0.25">
      <c r="I101" s="27" t="s">
        <v>289</v>
      </c>
    </row>
    <row r="102" spans="5:9" x14ac:dyDescent="0.25">
      <c r="I102" s="27" t="s">
        <v>290</v>
      </c>
    </row>
    <row r="103" spans="5:9" x14ac:dyDescent="0.25">
      <c r="I103" s="27" t="s">
        <v>91</v>
      </c>
    </row>
    <row r="104" spans="5:9" x14ac:dyDescent="0.25">
      <c r="I104" s="27" t="s">
        <v>95</v>
      </c>
    </row>
    <row r="105" spans="5:9" x14ac:dyDescent="0.25">
      <c r="I105" s="27" t="s">
        <v>291</v>
      </c>
    </row>
    <row r="106" spans="5:9" x14ac:dyDescent="0.25">
      <c r="I106" s="27" t="s">
        <v>292</v>
      </c>
    </row>
    <row r="107" spans="5:9" x14ac:dyDescent="0.25">
      <c r="I107" s="27" t="s">
        <v>293</v>
      </c>
    </row>
    <row r="108" spans="5:9" x14ac:dyDescent="0.25">
      <c r="I108" s="27" t="s">
        <v>294</v>
      </c>
    </row>
    <row r="109" spans="5:9" x14ac:dyDescent="0.25">
      <c r="I109" s="27" t="s">
        <v>295</v>
      </c>
    </row>
    <row r="110" spans="5:9" x14ac:dyDescent="0.25">
      <c r="I110" s="27" t="s">
        <v>296</v>
      </c>
    </row>
    <row r="111" spans="5:9" x14ac:dyDescent="0.25">
      <c r="I111" s="27" t="s">
        <v>99</v>
      </c>
    </row>
    <row r="112" spans="5:9" x14ac:dyDescent="0.25">
      <c r="I112" s="27" t="s">
        <v>297</v>
      </c>
    </row>
    <row r="113" spans="9:9" x14ac:dyDescent="0.25">
      <c r="I113" s="27" t="s">
        <v>298</v>
      </c>
    </row>
    <row r="114" spans="9:9" x14ac:dyDescent="0.25">
      <c r="I114" s="27" t="s">
        <v>299</v>
      </c>
    </row>
    <row r="115" spans="9:9" x14ac:dyDescent="0.25">
      <c r="I115" s="27" t="s">
        <v>300</v>
      </c>
    </row>
    <row r="116" spans="9:9" x14ac:dyDescent="0.25">
      <c r="I116" s="27" t="s">
        <v>301</v>
      </c>
    </row>
    <row r="117" spans="9:9" x14ac:dyDescent="0.25">
      <c r="I117" s="27" t="s">
        <v>302</v>
      </c>
    </row>
    <row r="118" spans="9:9" x14ac:dyDescent="0.25">
      <c r="I118" s="27" t="s">
        <v>106</v>
      </c>
    </row>
    <row r="119" spans="9:9" x14ac:dyDescent="0.25">
      <c r="I119" s="27" t="s">
        <v>303</v>
      </c>
    </row>
    <row r="120" spans="9:9" x14ac:dyDescent="0.25">
      <c r="I120" s="27" t="s">
        <v>304</v>
      </c>
    </row>
    <row r="121" spans="9:9" x14ac:dyDescent="0.25">
      <c r="I121" s="27" t="s">
        <v>305</v>
      </c>
    </row>
    <row r="122" spans="9:9" x14ac:dyDescent="0.25">
      <c r="I122" s="27" t="s">
        <v>306</v>
      </c>
    </row>
    <row r="123" spans="9:9" x14ac:dyDescent="0.25">
      <c r="I123" s="27" t="s">
        <v>307</v>
      </c>
    </row>
    <row r="124" spans="9:9" x14ac:dyDescent="0.25">
      <c r="I124" s="27" t="s">
        <v>308</v>
      </c>
    </row>
    <row r="125" spans="9:9" x14ac:dyDescent="0.25">
      <c r="I125" s="27" t="s">
        <v>309</v>
      </c>
    </row>
    <row r="126" spans="9:9" x14ac:dyDescent="0.25">
      <c r="I126" s="27" t="s">
        <v>310</v>
      </c>
    </row>
    <row r="127" spans="9:9" x14ac:dyDescent="0.25">
      <c r="I127" s="27" t="s">
        <v>311</v>
      </c>
    </row>
    <row r="128" spans="9:9" x14ac:dyDescent="0.25">
      <c r="I128" s="27" t="s">
        <v>312</v>
      </c>
    </row>
    <row r="129" spans="9:9" x14ac:dyDescent="0.25">
      <c r="I129" s="27" t="s">
        <v>313</v>
      </c>
    </row>
    <row r="130" spans="9:9" x14ac:dyDescent="0.25">
      <c r="I130" s="27" t="s">
        <v>314</v>
      </c>
    </row>
    <row r="131" spans="9:9" x14ac:dyDescent="0.25">
      <c r="I131" s="27" t="s">
        <v>315</v>
      </c>
    </row>
    <row r="132" spans="9:9" x14ac:dyDescent="0.25">
      <c r="I132" s="27" t="s">
        <v>316</v>
      </c>
    </row>
    <row r="133" spans="9:9" x14ac:dyDescent="0.25">
      <c r="I133" s="27" t="s">
        <v>317</v>
      </c>
    </row>
    <row r="134" spans="9:9" x14ac:dyDescent="0.25">
      <c r="I134" s="27" t="s">
        <v>318</v>
      </c>
    </row>
    <row r="135" spans="9:9" x14ac:dyDescent="0.25">
      <c r="I135" s="27" t="s">
        <v>319</v>
      </c>
    </row>
    <row r="136" spans="9:9" x14ac:dyDescent="0.25">
      <c r="I136" s="27" t="s">
        <v>320</v>
      </c>
    </row>
    <row r="137" spans="9:9" x14ac:dyDescent="0.25">
      <c r="I137" s="27" t="s">
        <v>321</v>
      </c>
    </row>
    <row r="138" spans="9:9" x14ac:dyDescent="0.25">
      <c r="I138" s="27" t="s">
        <v>114</v>
      </c>
    </row>
    <row r="139" spans="9:9" x14ac:dyDescent="0.25">
      <c r="I139" s="27" t="s">
        <v>322</v>
      </c>
    </row>
    <row r="140" spans="9:9" x14ac:dyDescent="0.25">
      <c r="I140" s="27" t="s">
        <v>323</v>
      </c>
    </row>
    <row r="141" spans="9:9" x14ac:dyDescent="0.25">
      <c r="I141" s="27" t="s">
        <v>324</v>
      </c>
    </row>
    <row r="142" spans="9:9" x14ac:dyDescent="0.25">
      <c r="I142" s="27" t="s">
        <v>121</v>
      </c>
    </row>
    <row r="143" spans="9:9" x14ac:dyDescent="0.25">
      <c r="I143" s="27" t="s">
        <v>325</v>
      </c>
    </row>
    <row r="144" spans="9:9" x14ac:dyDescent="0.25">
      <c r="I144" s="27" t="s">
        <v>326</v>
      </c>
    </row>
    <row r="145" spans="9:9" x14ac:dyDescent="0.25">
      <c r="I145" s="27" t="s">
        <v>327</v>
      </c>
    </row>
    <row r="146" spans="9:9" x14ac:dyDescent="0.25">
      <c r="I146" s="27" t="s">
        <v>328</v>
      </c>
    </row>
    <row r="147" spans="9:9" x14ac:dyDescent="0.25">
      <c r="I147" s="27" t="s">
        <v>129</v>
      </c>
    </row>
    <row r="148" spans="9:9" x14ac:dyDescent="0.25">
      <c r="I148" s="27" t="s">
        <v>329</v>
      </c>
    </row>
    <row r="149" spans="9:9" x14ac:dyDescent="0.25">
      <c r="I149" s="27" t="s">
        <v>136</v>
      </c>
    </row>
    <row r="150" spans="9:9" x14ac:dyDescent="0.25">
      <c r="I150" s="27" t="s">
        <v>139</v>
      </c>
    </row>
    <row r="151" spans="9:9" x14ac:dyDescent="0.25">
      <c r="I151" s="27" t="s">
        <v>330</v>
      </c>
    </row>
    <row r="152" spans="9:9" x14ac:dyDescent="0.25">
      <c r="I152" s="27" t="s">
        <v>143</v>
      </c>
    </row>
    <row r="153" spans="9:9" x14ac:dyDescent="0.25">
      <c r="I153" s="27" t="s">
        <v>331</v>
      </c>
    </row>
    <row r="154" spans="9:9" x14ac:dyDescent="0.25">
      <c r="I154" s="27" t="s">
        <v>332</v>
      </c>
    </row>
    <row r="155" spans="9:9" x14ac:dyDescent="0.25">
      <c r="I155" s="27" t="s">
        <v>333</v>
      </c>
    </row>
    <row r="156" spans="9:9" x14ac:dyDescent="0.25">
      <c r="I156" s="27" t="s">
        <v>147</v>
      </c>
    </row>
    <row r="157" spans="9:9" x14ac:dyDescent="0.25">
      <c r="I157" s="27" t="s">
        <v>334</v>
      </c>
    </row>
    <row r="158" spans="9:9" x14ac:dyDescent="0.25">
      <c r="I158" s="27" t="s">
        <v>335</v>
      </c>
    </row>
    <row r="159" spans="9:9" x14ac:dyDescent="0.25">
      <c r="I159" s="27" t="s">
        <v>336</v>
      </c>
    </row>
    <row r="160" spans="9:9" x14ac:dyDescent="0.25">
      <c r="I160" s="27" t="s">
        <v>337</v>
      </c>
    </row>
    <row r="161" spans="9:9" x14ac:dyDescent="0.25">
      <c r="I161" s="27" t="s">
        <v>338</v>
      </c>
    </row>
    <row r="162" spans="9:9" x14ac:dyDescent="0.25">
      <c r="I162" s="27" t="s">
        <v>339</v>
      </c>
    </row>
    <row r="163" spans="9:9" x14ac:dyDescent="0.25">
      <c r="I163" s="27" t="s">
        <v>340</v>
      </c>
    </row>
    <row r="164" spans="9:9" x14ac:dyDescent="0.25">
      <c r="I164" s="27" t="s">
        <v>341</v>
      </c>
    </row>
    <row r="165" spans="9:9" x14ac:dyDescent="0.25">
      <c r="I165" s="27" t="s">
        <v>342</v>
      </c>
    </row>
    <row r="166" spans="9:9" x14ac:dyDescent="0.25">
      <c r="I166" s="27" t="s">
        <v>343</v>
      </c>
    </row>
    <row r="167" spans="9:9" x14ac:dyDescent="0.25">
      <c r="I167" s="27" t="s">
        <v>344</v>
      </c>
    </row>
    <row r="168" spans="9:9" x14ac:dyDescent="0.25">
      <c r="I168" s="27" t="s">
        <v>345</v>
      </c>
    </row>
    <row r="169" spans="9:9" x14ac:dyDescent="0.25">
      <c r="I169" s="27" t="s">
        <v>346</v>
      </c>
    </row>
    <row r="170" spans="9:9" x14ac:dyDescent="0.25">
      <c r="I170" s="27" t="s">
        <v>347</v>
      </c>
    </row>
    <row r="171" spans="9:9" x14ac:dyDescent="0.25">
      <c r="I171" s="27" t="s">
        <v>348</v>
      </c>
    </row>
    <row r="172" spans="9:9" x14ac:dyDescent="0.25">
      <c r="I172" s="27" t="s">
        <v>151</v>
      </c>
    </row>
    <row r="173" spans="9:9" x14ac:dyDescent="0.25">
      <c r="I173" s="27" t="s">
        <v>349</v>
      </c>
    </row>
    <row r="174" spans="9:9" x14ac:dyDescent="0.25">
      <c r="I174" s="27" t="s">
        <v>350</v>
      </c>
    </row>
    <row r="175" spans="9:9" x14ac:dyDescent="0.25">
      <c r="I175" s="27" t="s">
        <v>351</v>
      </c>
    </row>
    <row r="176" spans="9:9" x14ac:dyDescent="0.25">
      <c r="I176" s="27" t="s">
        <v>352</v>
      </c>
    </row>
    <row r="177" spans="9:9" x14ac:dyDescent="0.25">
      <c r="I177" s="27" t="s">
        <v>353</v>
      </c>
    </row>
    <row r="178" spans="9:9" x14ac:dyDescent="0.25">
      <c r="I178" s="27" t="s">
        <v>354</v>
      </c>
    </row>
    <row r="179" spans="9:9" x14ac:dyDescent="0.25">
      <c r="I179" s="27" t="s">
        <v>355</v>
      </c>
    </row>
    <row r="180" spans="9:9" x14ac:dyDescent="0.25">
      <c r="I180" s="27" t="s">
        <v>356</v>
      </c>
    </row>
    <row r="181" spans="9:9" x14ac:dyDescent="0.25">
      <c r="I181" s="32" t="s">
        <v>357</v>
      </c>
    </row>
    <row r="182" spans="9:9" x14ac:dyDescent="0.25">
      <c r="I182" s="33" t="s">
        <v>358</v>
      </c>
    </row>
    <row r="183" spans="9:9" x14ac:dyDescent="0.25">
      <c r="I183" s="27" t="s">
        <v>359</v>
      </c>
    </row>
    <row r="184" spans="9:9" x14ac:dyDescent="0.25">
      <c r="I184" s="27" t="s">
        <v>360</v>
      </c>
    </row>
    <row r="185" spans="9:9" x14ac:dyDescent="0.25">
      <c r="I185" s="33" t="s">
        <v>361</v>
      </c>
    </row>
    <row r="186" spans="9:9" x14ac:dyDescent="0.25">
      <c r="I186" s="32" t="s">
        <v>156</v>
      </c>
    </row>
    <row r="187" spans="9:9" x14ac:dyDescent="0.25">
      <c r="I187" s="27" t="s">
        <v>160</v>
      </c>
    </row>
    <row r="188" spans="9:9" x14ac:dyDescent="0.25">
      <c r="I188" s="27" t="s">
        <v>362</v>
      </c>
    </row>
    <row r="189" spans="9:9" x14ac:dyDescent="0.25">
      <c r="I189" s="27" t="s">
        <v>363</v>
      </c>
    </row>
    <row r="190" spans="9:9" x14ac:dyDescent="0.25">
      <c r="I190" s="27" t="s">
        <v>364</v>
      </c>
    </row>
    <row r="191" spans="9:9" x14ac:dyDescent="0.25">
      <c r="I191" s="27" t="s">
        <v>365</v>
      </c>
    </row>
    <row r="192" spans="9:9" x14ac:dyDescent="0.25">
      <c r="I192" s="27" t="s">
        <v>366</v>
      </c>
    </row>
    <row r="193" spans="9:9" x14ac:dyDescent="0.25">
      <c r="I193" s="27" t="s">
        <v>367</v>
      </c>
    </row>
    <row r="194" spans="9:9" x14ac:dyDescent="0.25">
      <c r="I194" s="27" t="s">
        <v>368</v>
      </c>
    </row>
    <row r="195" spans="9:9" x14ac:dyDescent="0.25">
      <c r="I195" s="27" t="s">
        <v>369</v>
      </c>
    </row>
    <row r="196" spans="9:9" x14ac:dyDescent="0.25">
      <c r="I196" s="27" t="s">
        <v>370</v>
      </c>
    </row>
    <row r="197" spans="9:9" x14ac:dyDescent="0.25">
      <c r="I197" s="27" t="s">
        <v>371</v>
      </c>
    </row>
    <row r="198" spans="9:9" x14ac:dyDescent="0.25">
      <c r="I198" s="27" t="s">
        <v>372</v>
      </c>
    </row>
    <row r="199" spans="9:9" x14ac:dyDescent="0.25">
      <c r="I199" s="27" t="s">
        <v>373</v>
      </c>
    </row>
    <row r="200" spans="9:9" x14ac:dyDescent="0.25">
      <c r="I200" s="27" t="s">
        <v>374</v>
      </c>
    </row>
    <row r="201" spans="9:9" x14ac:dyDescent="0.25">
      <c r="I201" s="27" t="s">
        <v>170</v>
      </c>
    </row>
    <row r="202" spans="9:9" x14ac:dyDescent="0.25">
      <c r="I202" s="27" t="s">
        <v>375</v>
      </c>
    </row>
    <row r="203" spans="9:9" x14ac:dyDescent="0.25">
      <c r="I203" s="27" t="s">
        <v>376</v>
      </c>
    </row>
    <row r="204" spans="9:9" x14ac:dyDescent="0.25">
      <c r="I204" s="27" t="s">
        <v>177</v>
      </c>
    </row>
    <row r="205" spans="9:9" x14ac:dyDescent="0.25">
      <c r="I205" s="27" t="s">
        <v>179</v>
      </c>
    </row>
    <row r="206" spans="9:9" x14ac:dyDescent="0.25">
      <c r="I206" s="27" t="s">
        <v>377</v>
      </c>
    </row>
    <row r="207" spans="9:9" x14ac:dyDescent="0.25">
      <c r="I207" s="27" t="s">
        <v>378</v>
      </c>
    </row>
    <row r="208" spans="9:9" x14ac:dyDescent="0.25">
      <c r="I208" s="27" t="s">
        <v>379</v>
      </c>
    </row>
    <row r="209" spans="9:9" x14ac:dyDescent="0.25">
      <c r="I209" s="27" t="s">
        <v>380</v>
      </c>
    </row>
    <row r="210" spans="9:9" x14ac:dyDescent="0.25">
      <c r="I210" s="27" t="s">
        <v>381</v>
      </c>
    </row>
    <row r="211" spans="9:9" x14ac:dyDescent="0.25">
      <c r="I211" s="27" t="s">
        <v>382</v>
      </c>
    </row>
    <row r="212" spans="9:9" x14ac:dyDescent="0.25">
      <c r="I212" s="27" t="s">
        <v>184</v>
      </c>
    </row>
    <row r="213" spans="9:9" x14ac:dyDescent="0.25">
      <c r="I213" s="27" t="s">
        <v>383</v>
      </c>
    </row>
    <row r="214" spans="9:9" x14ac:dyDescent="0.25">
      <c r="I214" s="27" t="s">
        <v>384</v>
      </c>
    </row>
    <row r="215" spans="9:9" x14ac:dyDescent="0.25">
      <c r="I215" s="27" t="s">
        <v>385</v>
      </c>
    </row>
    <row r="216" spans="9:9" x14ac:dyDescent="0.25">
      <c r="I216" s="27" t="s">
        <v>190</v>
      </c>
    </row>
    <row r="217" spans="9:9" x14ac:dyDescent="0.25">
      <c r="I217" s="27" t="s">
        <v>386</v>
      </c>
    </row>
    <row r="218" spans="9:9" x14ac:dyDescent="0.25">
      <c r="I218" s="27" t="s">
        <v>387</v>
      </c>
    </row>
    <row r="219" spans="9:9" x14ac:dyDescent="0.25">
      <c r="I219" s="27" t="s">
        <v>388</v>
      </c>
    </row>
    <row r="220" spans="9:9" x14ac:dyDescent="0.25">
      <c r="I220" s="27" t="s">
        <v>389</v>
      </c>
    </row>
    <row r="221" spans="9:9" x14ac:dyDescent="0.25">
      <c r="I221" s="27" t="s">
        <v>390</v>
      </c>
    </row>
    <row r="222" spans="9:9" x14ac:dyDescent="0.25">
      <c r="I222" s="27" t="s">
        <v>391</v>
      </c>
    </row>
    <row r="223" spans="9:9" x14ac:dyDescent="0.25">
      <c r="I223" s="27" t="s">
        <v>392</v>
      </c>
    </row>
    <row r="224" spans="9:9" x14ac:dyDescent="0.25">
      <c r="I224" s="27" t="s">
        <v>393</v>
      </c>
    </row>
    <row r="225" spans="9:9" x14ac:dyDescent="0.25">
      <c r="I225" s="27" t="s">
        <v>193</v>
      </c>
    </row>
    <row r="226" spans="9:9" x14ac:dyDescent="0.25">
      <c r="I226" s="27" t="s">
        <v>394</v>
      </c>
    </row>
    <row r="227" spans="9:9" x14ac:dyDescent="0.25">
      <c r="I227" s="27" t="s">
        <v>395</v>
      </c>
    </row>
    <row r="228" spans="9:9" x14ac:dyDescent="0.25">
      <c r="I228" s="27" t="s">
        <v>396</v>
      </c>
    </row>
    <row r="229" spans="9:9" x14ac:dyDescent="0.25">
      <c r="I229" s="27" t="s">
        <v>397</v>
      </c>
    </row>
    <row r="230" spans="9:9" x14ac:dyDescent="0.25">
      <c r="I230" s="27" t="s">
        <v>398</v>
      </c>
    </row>
    <row r="231" spans="9:9" x14ac:dyDescent="0.25">
      <c r="I231" s="27" t="s">
        <v>399</v>
      </c>
    </row>
    <row r="232" spans="9:9" x14ac:dyDescent="0.25">
      <c r="I232" s="27" t="s">
        <v>400</v>
      </c>
    </row>
    <row r="233" spans="9:9" x14ac:dyDescent="0.25">
      <c r="I233" s="27" t="s">
        <v>198</v>
      </c>
    </row>
    <row r="234" spans="9:9" x14ac:dyDescent="0.25">
      <c r="I234" s="27" t="s">
        <v>401</v>
      </c>
    </row>
    <row r="235" spans="9:9" x14ac:dyDescent="0.25">
      <c r="I235" s="27" t="s">
        <v>402</v>
      </c>
    </row>
    <row r="236" spans="9:9" x14ac:dyDescent="0.25">
      <c r="I236" s="27" t="s">
        <v>403</v>
      </c>
    </row>
    <row r="237" spans="9:9" x14ac:dyDescent="0.25">
      <c r="I237" s="27" t="s">
        <v>404</v>
      </c>
    </row>
    <row r="238" spans="9:9" x14ac:dyDescent="0.25">
      <c r="I238" s="27" t="s">
        <v>405</v>
      </c>
    </row>
    <row r="239" spans="9:9" x14ac:dyDescent="0.25">
      <c r="I239" s="27" t="s">
        <v>406</v>
      </c>
    </row>
    <row r="240" spans="9:9" x14ac:dyDescent="0.25">
      <c r="I240" s="27" t="s">
        <v>407</v>
      </c>
    </row>
    <row r="241" spans="9:9" x14ac:dyDescent="0.25">
      <c r="I241" s="27" t="s">
        <v>201</v>
      </c>
    </row>
    <row r="242" spans="9:9" x14ac:dyDescent="0.25">
      <c r="I242" s="27" t="s">
        <v>408</v>
      </c>
    </row>
    <row r="243" spans="9:9" x14ac:dyDescent="0.25">
      <c r="I243" s="27" t="s">
        <v>409</v>
      </c>
    </row>
    <row r="244" spans="9:9" x14ac:dyDescent="0.25">
      <c r="I244" s="27" t="s">
        <v>410</v>
      </c>
    </row>
    <row r="245" spans="9:9" x14ac:dyDescent="0.25">
      <c r="I245" s="27" t="s">
        <v>411</v>
      </c>
    </row>
    <row r="246" spans="9:9" x14ac:dyDescent="0.25">
      <c r="I246" s="27" t="s">
        <v>412</v>
      </c>
    </row>
    <row r="247" spans="9:9" x14ac:dyDescent="0.25">
      <c r="I247" s="27" t="s">
        <v>413</v>
      </c>
    </row>
    <row r="248" spans="9:9" x14ac:dyDescent="0.25">
      <c r="I248" s="27" t="s">
        <v>414</v>
      </c>
    </row>
    <row r="249" spans="9:9" x14ac:dyDescent="0.25">
      <c r="I249" s="27" t="s">
        <v>415</v>
      </c>
    </row>
    <row r="250" spans="9:9" x14ac:dyDescent="0.25">
      <c r="I250" s="27" t="s">
        <v>416</v>
      </c>
    </row>
    <row r="251" spans="9:9" x14ac:dyDescent="0.25">
      <c r="I251" s="27" t="s">
        <v>417</v>
      </c>
    </row>
    <row r="252" spans="9:9" x14ac:dyDescent="0.25">
      <c r="I252" s="27" t="s">
        <v>418</v>
      </c>
    </row>
    <row r="253" spans="9:9" x14ac:dyDescent="0.25">
      <c r="I253" s="33" t="s">
        <v>419</v>
      </c>
    </row>
    <row r="254" spans="9:9" x14ac:dyDescent="0.25">
      <c r="I254" s="27" t="s">
        <v>420</v>
      </c>
    </row>
    <row r="255" spans="9:9" x14ac:dyDescent="0.25">
      <c r="I255" s="27" t="s">
        <v>421</v>
      </c>
    </row>
    <row r="256" spans="9:9" x14ac:dyDescent="0.25">
      <c r="I256" s="32" t="s">
        <v>422</v>
      </c>
    </row>
    <row r="257" spans="9:9" x14ac:dyDescent="0.25">
      <c r="I257" s="33" t="s">
        <v>423</v>
      </c>
    </row>
    <row r="258" spans="9:9" x14ac:dyDescent="0.25">
      <c r="I258" s="33" t="s">
        <v>424</v>
      </c>
    </row>
    <row r="259" spans="9:9" x14ac:dyDescent="0.25">
      <c r="I259" s="27" t="s">
        <v>425</v>
      </c>
    </row>
    <row r="260" spans="9:9" x14ac:dyDescent="0.25">
      <c r="I260" s="27" t="s">
        <v>211</v>
      </c>
    </row>
    <row r="261" spans="9:9" x14ac:dyDescent="0.25">
      <c r="I261" s="27" t="s">
        <v>426</v>
      </c>
    </row>
    <row r="262" spans="9:9" x14ac:dyDescent="0.25">
      <c r="I262" s="27" t="s">
        <v>427</v>
      </c>
    </row>
    <row r="263" spans="9:9" x14ac:dyDescent="0.25">
      <c r="I263" s="27" t="s">
        <v>428</v>
      </c>
    </row>
    <row r="264" spans="9:9" x14ac:dyDescent="0.25">
      <c r="I264" s="27" t="s">
        <v>429</v>
      </c>
    </row>
    <row r="265" spans="9:9" x14ac:dyDescent="0.25">
      <c r="I265" s="27" t="s">
        <v>430</v>
      </c>
    </row>
    <row r="266" spans="9:9" x14ac:dyDescent="0.25">
      <c r="I266" s="27" t="s">
        <v>431</v>
      </c>
    </row>
    <row r="267" spans="9:9" x14ac:dyDescent="0.25">
      <c r="I267" s="27" t="s">
        <v>432</v>
      </c>
    </row>
    <row r="268" spans="9:9" x14ac:dyDescent="0.25">
      <c r="I268" s="27" t="s">
        <v>433</v>
      </c>
    </row>
    <row r="269" spans="9:9" x14ac:dyDescent="0.25">
      <c r="I269" s="27" t="s">
        <v>434</v>
      </c>
    </row>
    <row r="270" spans="9:9" x14ac:dyDescent="0.25">
      <c r="I270" s="27" t="s">
        <v>435</v>
      </c>
    </row>
    <row r="271" spans="9:9" x14ac:dyDescent="0.25">
      <c r="I271" s="27" t="s">
        <v>436</v>
      </c>
    </row>
    <row r="272" spans="9:9" x14ac:dyDescent="0.25">
      <c r="I272" s="27" t="s">
        <v>437</v>
      </c>
    </row>
    <row r="273" spans="9:9" x14ac:dyDescent="0.25">
      <c r="I273" s="27" t="s">
        <v>214</v>
      </c>
    </row>
    <row r="274" spans="9:9" x14ac:dyDescent="0.25">
      <c r="I274" s="27" t="s">
        <v>438</v>
      </c>
    </row>
    <row r="275" spans="9:9" x14ac:dyDescent="0.25">
      <c r="I275" s="27" t="s">
        <v>439</v>
      </c>
    </row>
    <row r="276" spans="9:9" x14ac:dyDescent="0.25">
      <c r="I276" s="27" t="s">
        <v>440</v>
      </c>
    </row>
    <row r="277" spans="9:9" x14ac:dyDescent="0.25">
      <c r="I277" s="27" t="s">
        <v>217</v>
      </c>
    </row>
    <row r="278" spans="9:9" x14ac:dyDescent="0.25">
      <c r="I278" s="27" t="s">
        <v>441</v>
      </c>
    </row>
    <row r="279" spans="9:9" x14ac:dyDescent="0.25">
      <c r="I279" s="27" t="s">
        <v>442</v>
      </c>
    </row>
    <row r="280" spans="9:9" x14ac:dyDescent="0.25">
      <c r="I280" s="27" t="s">
        <v>443</v>
      </c>
    </row>
    <row r="281" spans="9:9" x14ac:dyDescent="0.25">
      <c r="I281" s="27" t="s">
        <v>444</v>
      </c>
    </row>
    <row r="282" spans="9:9" x14ac:dyDescent="0.25">
      <c r="I282" s="27" t="s">
        <v>445</v>
      </c>
    </row>
    <row r="283" spans="9:9" x14ac:dyDescent="0.25">
      <c r="I283" s="27" t="s">
        <v>219</v>
      </c>
    </row>
    <row r="284" spans="9:9" x14ac:dyDescent="0.25">
      <c r="I284" s="27" t="s">
        <v>446</v>
      </c>
    </row>
    <row r="285" spans="9:9" x14ac:dyDescent="0.25">
      <c r="I285" s="27" t="s">
        <v>447</v>
      </c>
    </row>
    <row r="286" spans="9:9" x14ac:dyDescent="0.25">
      <c r="I286" s="27" t="s">
        <v>448</v>
      </c>
    </row>
    <row r="287" spans="9:9" x14ac:dyDescent="0.25">
      <c r="I287" s="27" t="s">
        <v>449</v>
      </c>
    </row>
    <row r="288" spans="9:9" x14ac:dyDescent="0.25">
      <c r="I288" s="27" t="s">
        <v>450</v>
      </c>
    </row>
    <row r="289" spans="9:9" x14ac:dyDescent="0.25">
      <c r="I289" s="27" t="s">
        <v>451</v>
      </c>
    </row>
    <row r="290" spans="9:9" x14ac:dyDescent="0.25">
      <c r="I290" s="27" t="s">
        <v>452</v>
      </c>
    </row>
    <row r="291" spans="9:9" x14ac:dyDescent="0.25">
      <c r="I291" s="27" t="s">
        <v>453</v>
      </c>
    </row>
    <row r="292" spans="9:9" x14ac:dyDescent="0.25">
      <c r="I292" s="27" t="s">
        <v>454</v>
      </c>
    </row>
    <row r="293" spans="9:9" x14ac:dyDescent="0.25">
      <c r="I293" s="27" t="s">
        <v>455</v>
      </c>
    </row>
    <row r="294" spans="9:9" x14ac:dyDescent="0.25">
      <c r="I294" s="27" t="s">
        <v>456</v>
      </c>
    </row>
    <row r="295" spans="9:9" x14ac:dyDescent="0.25">
      <c r="I295" s="27" t="s">
        <v>457</v>
      </c>
    </row>
    <row r="296" spans="9:9" x14ac:dyDescent="0.25">
      <c r="I296" s="27" t="s">
        <v>221</v>
      </c>
    </row>
    <row r="297" spans="9:9" x14ac:dyDescent="0.25">
      <c r="I297" s="27" t="s">
        <v>224</v>
      </c>
    </row>
    <row r="298" spans="9:9" x14ac:dyDescent="0.25">
      <c r="I298" s="27" t="s">
        <v>227</v>
      </c>
    </row>
    <row r="299" spans="9:9" x14ac:dyDescent="0.25">
      <c r="I299" s="27" t="s">
        <v>458</v>
      </c>
    </row>
    <row r="300" spans="9:9" x14ac:dyDescent="0.25">
      <c r="I300" s="27" t="s">
        <v>459</v>
      </c>
    </row>
    <row r="301" spans="9:9" x14ac:dyDescent="0.25">
      <c r="I301" s="27" t="s">
        <v>460</v>
      </c>
    </row>
    <row r="302" spans="9:9" x14ac:dyDescent="0.25">
      <c r="I302" s="27" t="s">
        <v>231</v>
      </c>
    </row>
    <row r="303" spans="9:9" x14ac:dyDescent="0.25">
      <c r="I303" s="27" t="s">
        <v>461</v>
      </c>
    </row>
    <row r="304" spans="9:9" x14ac:dyDescent="0.25">
      <c r="I304" s="27" t="s">
        <v>462</v>
      </c>
    </row>
    <row r="305" spans="9:9" x14ac:dyDescent="0.25">
      <c r="I305" s="27" t="s">
        <v>463</v>
      </c>
    </row>
    <row r="306" spans="9:9" x14ac:dyDescent="0.25">
      <c r="I306" s="27" t="s">
        <v>464</v>
      </c>
    </row>
    <row r="307" spans="9:9" x14ac:dyDescent="0.25">
      <c r="I307" s="27" t="s">
        <v>465</v>
      </c>
    </row>
    <row r="308" spans="9:9" x14ac:dyDescent="0.25">
      <c r="I308" s="27" t="s">
        <v>466</v>
      </c>
    </row>
    <row r="309" spans="9:9" x14ac:dyDescent="0.25">
      <c r="I309" s="27" t="s">
        <v>234</v>
      </c>
    </row>
    <row r="310" spans="9:9" x14ac:dyDescent="0.25">
      <c r="I310" s="27" t="s">
        <v>467</v>
      </c>
    </row>
    <row r="311" spans="9:9" x14ac:dyDescent="0.25">
      <c r="I311" s="27" t="s">
        <v>468</v>
      </c>
    </row>
    <row r="312" spans="9:9" x14ac:dyDescent="0.25">
      <c r="I312" s="27" t="s">
        <v>469</v>
      </c>
    </row>
    <row r="313" spans="9:9" x14ac:dyDescent="0.25">
      <c r="I313" s="27" t="s">
        <v>470</v>
      </c>
    </row>
    <row r="314" spans="9:9" x14ac:dyDescent="0.25">
      <c r="I314" s="27" t="s">
        <v>471</v>
      </c>
    </row>
    <row r="315" spans="9:9" x14ac:dyDescent="0.25">
      <c r="I315" s="27" t="s">
        <v>472</v>
      </c>
    </row>
    <row r="316" spans="9:9" x14ac:dyDescent="0.25">
      <c r="I316" s="27" t="s">
        <v>473</v>
      </c>
    </row>
    <row r="317" spans="9:9" x14ac:dyDescent="0.25">
      <c r="I317" s="27" t="s">
        <v>474</v>
      </c>
    </row>
    <row r="318" spans="9:9" x14ac:dyDescent="0.25">
      <c r="I318" s="27" t="s">
        <v>475</v>
      </c>
    </row>
    <row r="319" spans="9:9" x14ac:dyDescent="0.25">
      <c r="I319" s="27" t="s">
        <v>476</v>
      </c>
    </row>
    <row r="320" spans="9:9" x14ac:dyDescent="0.25">
      <c r="I320" s="27" t="s">
        <v>477</v>
      </c>
    </row>
    <row r="321" spans="9:9" x14ac:dyDescent="0.25">
      <c r="I321" s="27" t="s">
        <v>478</v>
      </c>
    </row>
    <row r="322" spans="9:9" x14ac:dyDescent="0.25">
      <c r="I322" s="27" t="s">
        <v>239</v>
      </c>
    </row>
    <row r="323" spans="9:9" x14ac:dyDescent="0.25">
      <c r="I323" s="27" t="s">
        <v>479</v>
      </c>
    </row>
    <row r="324" spans="9:9" x14ac:dyDescent="0.25">
      <c r="I324" s="27" t="s">
        <v>480</v>
      </c>
    </row>
    <row r="325" spans="9:9" x14ac:dyDescent="0.25">
      <c r="I325" s="27" t="s">
        <v>481</v>
      </c>
    </row>
    <row r="326" spans="9:9" x14ac:dyDescent="0.25">
      <c r="I326" s="27" t="s">
        <v>482</v>
      </c>
    </row>
    <row r="327" spans="9:9" x14ac:dyDescent="0.25">
      <c r="I327" s="27" t="s">
        <v>483</v>
      </c>
    </row>
    <row r="328" spans="9:9" x14ac:dyDescent="0.25">
      <c r="I328" s="27" t="s">
        <v>484</v>
      </c>
    </row>
    <row r="329" spans="9:9" x14ac:dyDescent="0.25">
      <c r="I329" s="27" t="s">
        <v>485</v>
      </c>
    </row>
    <row r="330" spans="9:9" x14ac:dyDescent="0.25">
      <c r="I330" s="27" t="s">
        <v>486</v>
      </c>
    </row>
    <row r="331" spans="9:9" x14ac:dyDescent="0.25">
      <c r="I331" s="27" t="s">
        <v>487</v>
      </c>
    </row>
    <row r="332" spans="9:9" x14ac:dyDescent="0.25">
      <c r="I332" s="27" t="s">
        <v>488</v>
      </c>
    </row>
    <row r="333" spans="9:9" x14ac:dyDescent="0.25">
      <c r="I333" s="27" t="s">
        <v>489</v>
      </c>
    </row>
    <row r="334" spans="9:9" x14ac:dyDescent="0.25">
      <c r="I334" s="27" t="s">
        <v>490</v>
      </c>
    </row>
    <row r="335" spans="9:9" x14ac:dyDescent="0.25">
      <c r="I335" s="27" t="s">
        <v>491</v>
      </c>
    </row>
    <row r="336" spans="9:9" x14ac:dyDescent="0.25">
      <c r="I336" s="27" t="s">
        <v>492</v>
      </c>
    </row>
    <row r="337" spans="9:9" x14ac:dyDescent="0.25">
      <c r="I337" s="27" t="s">
        <v>493</v>
      </c>
    </row>
    <row r="338" spans="9:9" x14ac:dyDescent="0.25">
      <c r="I338" s="27" t="s">
        <v>494</v>
      </c>
    </row>
    <row r="339" spans="9:9" x14ac:dyDescent="0.25">
      <c r="I339" s="27" t="s">
        <v>495</v>
      </c>
    </row>
    <row r="340" spans="9:9" x14ac:dyDescent="0.25">
      <c r="I340" s="27" t="s">
        <v>496</v>
      </c>
    </row>
    <row r="341" spans="9:9" x14ac:dyDescent="0.25">
      <c r="I341" s="27" t="s">
        <v>497</v>
      </c>
    </row>
    <row r="342" spans="9:9" x14ac:dyDescent="0.25">
      <c r="I342" s="27" t="s">
        <v>241</v>
      </c>
    </row>
    <row r="343" spans="9:9" x14ac:dyDescent="0.25">
      <c r="I343" s="27" t="s">
        <v>498</v>
      </c>
    </row>
    <row r="344" spans="9:9" x14ac:dyDescent="0.25">
      <c r="I344" s="27" t="s">
        <v>499</v>
      </c>
    </row>
    <row r="345" spans="9:9" x14ac:dyDescent="0.25">
      <c r="I345" s="27" t="s">
        <v>500</v>
      </c>
    </row>
    <row r="346" spans="9:9" x14ac:dyDescent="0.25">
      <c r="I346" s="27" t="s">
        <v>501</v>
      </c>
    </row>
    <row r="347" spans="9:9" x14ac:dyDescent="0.25">
      <c r="I347" s="27" t="s">
        <v>502</v>
      </c>
    </row>
    <row r="348" spans="9:9" x14ac:dyDescent="0.25">
      <c r="I348" s="27" t="s">
        <v>503</v>
      </c>
    </row>
    <row r="349" spans="9:9" x14ac:dyDescent="0.25">
      <c r="I349" s="27" t="s">
        <v>246</v>
      </c>
    </row>
    <row r="350" spans="9:9" x14ac:dyDescent="0.25">
      <c r="I350" s="27" t="s">
        <v>248</v>
      </c>
    </row>
    <row r="351" spans="9:9" x14ac:dyDescent="0.25">
      <c r="I351" s="27" t="s">
        <v>504</v>
      </c>
    </row>
    <row r="352" spans="9:9" x14ac:dyDescent="0.25">
      <c r="I352" s="27" t="s">
        <v>250</v>
      </c>
    </row>
    <row r="353" spans="9:9" x14ac:dyDescent="0.25">
      <c r="I353" s="27" t="s">
        <v>505</v>
      </c>
    </row>
    <row r="354" spans="9:9" x14ac:dyDescent="0.25">
      <c r="I354" s="27" t="s">
        <v>506</v>
      </c>
    </row>
    <row r="355" spans="9:9" x14ac:dyDescent="0.25">
      <c r="I355" s="27" t="s">
        <v>253</v>
      </c>
    </row>
    <row r="356" spans="9:9" x14ac:dyDescent="0.25">
      <c r="I356" s="27" t="s">
        <v>507</v>
      </c>
    </row>
    <row r="357" spans="9:9" x14ac:dyDescent="0.25">
      <c r="I357" s="27" t="s">
        <v>256</v>
      </c>
    </row>
    <row r="358" spans="9:9" x14ac:dyDescent="0.25">
      <c r="I358" s="27" t="s">
        <v>508</v>
      </c>
    </row>
    <row r="359" spans="9:9" x14ac:dyDescent="0.25">
      <c r="I359" s="27" t="s">
        <v>509</v>
      </c>
    </row>
    <row r="360" spans="9:9" x14ac:dyDescent="0.25">
      <c r="I360" s="27" t="s">
        <v>510</v>
      </c>
    </row>
    <row r="361" spans="9:9" x14ac:dyDescent="0.25">
      <c r="I361" s="27" t="s">
        <v>511</v>
      </c>
    </row>
    <row r="362" spans="9:9" x14ac:dyDescent="0.25">
      <c r="I362" s="27" t="s">
        <v>512</v>
      </c>
    </row>
    <row r="363" spans="9:9" x14ac:dyDescent="0.25">
      <c r="I363" s="27" t="s">
        <v>513</v>
      </c>
    </row>
    <row r="364" spans="9:9" x14ac:dyDescent="0.25">
      <c r="I364" s="27" t="s">
        <v>514</v>
      </c>
    </row>
    <row r="365" spans="9:9" x14ac:dyDescent="0.25">
      <c r="I365" s="27" t="s">
        <v>515</v>
      </c>
    </row>
    <row r="366" spans="9:9" x14ac:dyDescent="0.25">
      <c r="I366" s="27" t="s">
        <v>516</v>
      </c>
    </row>
    <row r="367" spans="9:9" x14ac:dyDescent="0.25">
      <c r="I367" s="27" t="s">
        <v>517</v>
      </c>
    </row>
    <row r="368" spans="9:9" x14ac:dyDescent="0.25">
      <c r="I368" s="27" t="s">
        <v>518</v>
      </c>
    </row>
    <row r="369" spans="9:9" x14ac:dyDescent="0.25">
      <c r="I369" s="27" t="s">
        <v>519</v>
      </c>
    </row>
    <row r="370" spans="9:9" x14ac:dyDescent="0.25">
      <c r="I370" s="27" t="s">
        <v>520</v>
      </c>
    </row>
    <row r="371" spans="9:9" x14ac:dyDescent="0.25">
      <c r="I371" s="27" t="s">
        <v>521</v>
      </c>
    </row>
    <row r="372" spans="9:9" x14ac:dyDescent="0.25">
      <c r="I372" s="27" t="s">
        <v>265</v>
      </c>
    </row>
    <row r="373" spans="9:9" x14ac:dyDescent="0.25">
      <c r="I373" s="27" t="s">
        <v>522</v>
      </c>
    </row>
    <row r="374" spans="9:9" x14ac:dyDescent="0.25">
      <c r="I374" s="27" t="s">
        <v>268</v>
      </c>
    </row>
    <row r="375" spans="9:9" x14ac:dyDescent="0.25">
      <c r="I375" s="27" t="s">
        <v>270</v>
      </c>
    </row>
    <row r="376" spans="9:9" x14ac:dyDescent="0.25">
      <c r="I376" s="27" t="s">
        <v>523</v>
      </c>
    </row>
    <row r="377" spans="9:9" x14ac:dyDescent="0.25">
      <c r="I377" s="27" t="s">
        <v>524</v>
      </c>
    </row>
    <row r="378" spans="9:9" x14ac:dyDescent="0.25">
      <c r="I378" s="27" t="s">
        <v>525</v>
      </c>
    </row>
    <row r="379" spans="9:9" x14ac:dyDescent="0.25">
      <c r="I379" s="27" t="s">
        <v>526</v>
      </c>
    </row>
    <row r="380" spans="9:9" x14ac:dyDescent="0.25">
      <c r="I380" s="27" t="s">
        <v>527</v>
      </c>
    </row>
    <row r="381" spans="9:9" x14ac:dyDescent="0.25">
      <c r="I381" s="27" t="s">
        <v>528</v>
      </c>
    </row>
    <row r="382" spans="9:9" x14ac:dyDescent="0.25">
      <c r="I382" s="27" t="s">
        <v>529</v>
      </c>
    </row>
    <row r="383" spans="9:9" x14ac:dyDescent="0.25">
      <c r="I383" s="27" t="s">
        <v>530</v>
      </c>
    </row>
    <row r="384" spans="9:9" x14ac:dyDescent="0.25">
      <c r="I384" s="27" t="s">
        <v>273</v>
      </c>
    </row>
    <row r="385" spans="9:9" x14ac:dyDescent="0.25">
      <c r="I385" s="27" t="s">
        <v>531</v>
      </c>
    </row>
    <row r="386" spans="9:9" x14ac:dyDescent="0.25">
      <c r="I386" s="27" t="s">
        <v>532</v>
      </c>
    </row>
    <row r="387" spans="9:9" x14ac:dyDescent="0.25">
      <c r="I387" s="27" t="s">
        <v>533</v>
      </c>
    </row>
    <row r="388" spans="9:9" x14ac:dyDescent="0.25">
      <c r="I388" s="27" t="s">
        <v>276</v>
      </c>
    </row>
    <row r="389" spans="9:9" x14ac:dyDescent="0.25">
      <c r="I389" s="27" t="s">
        <v>534</v>
      </c>
    </row>
    <row r="390" spans="9:9" x14ac:dyDescent="0.25">
      <c r="I390" s="27" t="s">
        <v>535</v>
      </c>
    </row>
    <row r="391" spans="9:9" x14ac:dyDescent="0.25">
      <c r="I391" s="27" t="s">
        <v>536</v>
      </c>
    </row>
  </sheetData>
  <pageMargins left="0.7" right="0.7" top="0.75" bottom="0.75" header="0.3" footer="0.3"/>
  <pageSetup paperSize="9" orientation="portrait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4874-F247-4169-9F76-33895C9E969B}">
  <dimension ref="B1:AI68"/>
  <sheetViews>
    <sheetView workbookViewId="0">
      <selection activeCell="G1" sqref="G1:I1"/>
    </sheetView>
  </sheetViews>
  <sheetFormatPr defaultColWidth="12" defaultRowHeight="15" x14ac:dyDescent="0.25"/>
  <cols>
    <col min="1" max="1" width="16.140625" bestFit="1" customWidth="1"/>
    <col min="2" max="2" width="15" bestFit="1" customWidth="1"/>
    <col min="7" max="7" width="10.85546875" bestFit="1" customWidth="1"/>
    <col min="8" max="8" width="11.7109375" bestFit="1" customWidth="1"/>
    <col min="9" max="9" width="7.7109375" bestFit="1" customWidth="1"/>
    <col min="10" max="10" width="7.85546875" bestFit="1" customWidth="1"/>
    <col min="11" max="11" width="9.7109375" bestFit="1" customWidth="1"/>
    <col min="12" max="12" width="6.140625" bestFit="1" customWidth="1"/>
    <col min="13" max="13" width="10.42578125" bestFit="1" customWidth="1"/>
    <col min="14" max="14" width="13.85546875" bestFit="1" customWidth="1"/>
    <col min="15" max="15" width="5.42578125" bestFit="1" customWidth="1"/>
    <col min="16" max="16" width="5.7109375" bestFit="1" customWidth="1"/>
    <col min="17" max="19" width="8.140625" bestFit="1" customWidth="1"/>
    <col min="20" max="20" width="5.5703125" customWidth="1"/>
    <col min="21" max="21" width="10.7109375" bestFit="1" customWidth="1"/>
    <col min="22" max="22" width="9.42578125" bestFit="1" customWidth="1"/>
    <col min="23" max="23" width="8" bestFit="1" customWidth="1"/>
    <col min="24" max="24" width="10.140625" bestFit="1" customWidth="1"/>
    <col min="25" max="25" width="8.7109375" bestFit="1" customWidth="1"/>
    <col min="26" max="26" width="12.140625" bestFit="1" customWidth="1"/>
    <col min="27" max="27" width="10.7109375" bestFit="1" customWidth="1"/>
    <col min="28" max="28" width="8.5703125" bestFit="1" customWidth="1"/>
    <col min="29" max="29" width="7.140625" bestFit="1" customWidth="1"/>
    <col min="30" max="30" width="8.5703125" bestFit="1" customWidth="1"/>
    <col min="31" max="31" width="7.140625" bestFit="1" customWidth="1"/>
    <col min="32" max="32" width="10.5703125" bestFit="1" customWidth="1"/>
    <col min="33" max="33" width="9.140625" bestFit="1" customWidth="1"/>
    <col min="35" max="35" width="7.140625" bestFit="1" customWidth="1"/>
  </cols>
  <sheetData>
    <row r="1" spans="2:33" s="36" customFormat="1" ht="30" x14ac:dyDescent="0.25">
      <c r="G1" s="88" t="s">
        <v>538</v>
      </c>
      <c r="H1" s="89" t="s">
        <v>539</v>
      </c>
      <c r="I1" s="90" t="s">
        <v>540</v>
      </c>
      <c r="J1" s="17"/>
      <c r="K1" s="37"/>
    </row>
    <row r="2" spans="2:33" x14ac:dyDescent="0.25">
      <c r="G2">
        <f>H2+I2</f>
        <v>43384</v>
      </c>
      <c r="H2" s="34">
        <f>SUM(Tabella336419[Not_links])</f>
        <v>42046</v>
      </c>
      <c r="I2" s="35">
        <f>SUM(Tabella336419[Links])</f>
        <v>1338</v>
      </c>
      <c r="J2" s="35"/>
      <c r="K2" s="21"/>
      <c r="X2">
        <f>SUM(Tabella18[train NL])</f>
        <v>29133</v>
      </c>
      <c r="Y2">
        <f>SUM(Tabella18[train L])</f>
        <v>923</v>
      </c>
    </row>
    <row r="3" spans="2:33" s="43" customFormat="1" x14ac:dyDescent="0.25">
      <c r="G3" s="43" t="s">
        <v>542</v>
      </c>
      <c r="H3" s="43" t="s">
        <v>543</v>
      </c>
      <c r="I3" s="44" t="s">
        <v>544</v>
      </c>
      <c r="J3" s="44" t="s">
        <v>545</v>
      </c>
      <c r="K3" s="44" t="s">
        <v>546</v>
      </c>
      <c r="L3" s="44" t="s">
        <v>547</v>
      </c>
      <c r="M3" s="44" t="s">
        <v>548</v>
      </c>
      <c r="N3" s="43" t="s">
        <v>549</v>
      </c>
      <c r="O3" s="43" t="s">
        <v>550</v>
      </c>
      <c r="P3" s="43" t="s">
        <v>551</v>
      </c>
      <c r="Q3" s="43" t="s">
        <v>552</v>
      </c>
      <c r="R3" s="43" t="s">
        <v>553</v>
      </c>
      <c r="S3" s="43" t="s">
        <v>554</v>
      </c>
      <c r="U3" s="43" t="s">
        <v>572</v>
      </c>
      <c r="V3" s="43" t="s">
        <v>573</v>
      </c>
      <c r="W3" s="43" t="s">
        <v>574</v>
      </c>
      <c r="X3" s="43" t="s">
        <v>575</v>
      </c>
      <c r="Y3" s="43" t="s">
        <v>576</v>
      </c>
      <c r="Z3" s="43" t="s">
        <v>577</v>
      </c>
      <c r="AA3" s="43" t="s">
        <v>578</v>
      </c>
      <c r="AB3" s="43" t="s">
        <v>579</v>
      </c>
      <c r="AC3" s="43" t="s">
        <v>580</v>
      </c>
      <c r="AD3" s="43" t="s">
        <v>581</v>
      </c>
      <c r="AE3" s="43" t="s">
        <v>582</v>
      </c>
      <c r="AF3" s="43" t="s">
        <v>583</v>
      </c>
      <c r="AG3" s="43" t="s">
        <v>584</v>
      </c>
    </row>
    <row r="4" spans="2:33" x14ac:dyDescent="0.25">
      <c r="G4">
        <v>1</v>
      </c>
      <c r="H4">
        <v>7156</v>
      </c>
      <c r="I4" s="21">
        <v>940</v>
      </c>
      <c r="J4" s="38">
        <f>Tabella336419[[#This Row],[tot links]]/Tabella336419[[#This Row],[Tot]]</f>
        <v>0.11610671936758893</v>
      </c>
      <c r="K4" s="38">
        <f>Tabella336419[[#This Row],[tot links]]/I$2</f>
        <v>0.70254110612855003</v>
      </c>
      <c r="L4" s="39">
        <f>Tabella336419[[#This Row],[tot links]]+Tabella336419[[#This Row],[tot not links]]</f>
        <v>8096</v>
      </c>
      <c r="M4" s="21">
        <f>SUM($I$4:I4)</f>
        <v>940</v>
      </c>
      <c r="N4" s="21">
        <f>SUM($H$4:H4)</f>
        <v>7156</v>
      </c>
      <c r="O4">
        <v>0</v>
      </c>
      <c r="P4">
        <f>I$2-Tabella336419[[#This Row],[tot links]]</f>
        <v>398</v>
      </c>
      <c r="Q4" s="40">
        <f>Tabella336419[[#This Row],[tot links]]/(Tabella336419[[#This Row],[tot links]]+Tabella336419[[#This Row],[FP]])</f>
        <v>1</v>
      </c>
      <c r="R4" s="40">
        <f>Tabella336419[[#This Row],[tot links]]/(Tabella336419[[#This Row],[tot links]]+Tabella336419[[#This Row],[FN]])</f>
        <v>0.70254110612855003</v>
      </c>
      <c r="S4" s="40">
        <f>2*Tabella336419[[#This Row],[Prec]]*Tabella336419[[#This Row],[Rec]]/(Tabella336419[[#This Row],[Prec]]+Tabella336419[[#This Row],[Rec]])</f>
        <v>0.82528533801580328</v>
      </c>
      <c r="U4">
        <v>-32</v>
      </c>
      <c r="V4">
        <v>1</v>
      </c>
      <c r="W4" s="45">
        <v>0</v>
      </c>
      <c r="X4">
        <v>0</v>
      </c>
      <c r="Y4" s="45">
        <v>0</v>
      </c>
      <c r="Z4" s="40">
        <f>Tabella18[[#This Row],[train NL]]/X$2</f>
        <v>0</v>
      </c>
      <c r="AA4" s="40">
        <f>Tabella18[[#This Row],[train L]]/Y$2</f>
        <v>0</v>
      </c>
      <c r="AB4">
        <v>0</v>
      </c>
      <c r="AC4">
        <v>0</v>
      </c>
      <c r="AD4">
        <v>1</v>
      </c>
      <c r="AE4">
        <v>0</v>
      </c>
      <c r="AF4" s="40">
        <f>Tabella18[[#This Row],[tot NL]]/$H$2</f>
        <v>2.3783475241402274E-5</v>
      </c>
      <c r="AG4" s="40">
        <f>Tabella18[[#This Row],[tot L]]/$I$2</f>
        <v>0</v>
      </c>
    </row>
    <row r="5" spans="2:33" x14ac:dyDescent="0.25">
      <c r="G5">
        <v>2</v>
      </c>
      <c r="H5">
        <v>6391</v>
      </c>
      <c r="I5">
        <v>243</v>
      </c>
      <c r="J5" s="40">
        <f>Tabella336419[[#This Row],[tot links]]/Tabella336419[[#This Row],[Tot]]</f>
        <v>8.0312287847929389E-2</v>
      </c>
      <c r="K5" s="40">
        <f>Tabella336419[[#This Row],[tot links]]/I$2</f>
        <v>0.88415545590433486</v>
      </c>
      <c r="L5" s="41">
        <f>Tabella336419[[#This Row],[tot links]]+Tabella336419[[#This Row],[tot not links]]</f>
        <v>14730</v>
      </c>
      <c r="M5">
        <f>SUM($I$4:I5)</f>
        <v>1183</v>
      </c>
      <c r="N5">
        <f>SUM($H$4:H5)</f>
        <v>13547</v>
      </c>
      <c r="O5">
        <v>0</v>
      </c>
      <c r="P5">
        <f>I$2-Tabella336419[[#This Row],[tot links]]</f>
        <v>155</v>
      </c>
      <c r="Q5" s="40">
        <f>Tabella336419[[#This Row],[tot links]]/(Tabella336419[[#This Row],[tot links]]+Tabella336419[[#This Row],[FP]])</f>
        <v>1</v>
      </c>
      <c r="R5" s="40">
        <f>Tabella336419[[#This Row],[tot links]]/(Tabella336419[[#This Row],[tot links]]+Tabella336419[[#This Row],[FN]])</f>
        <v>0.88415545590433486</v>
      </c>
      <c r="S5" s="40">
        <f>2*Tabella336419[[#This Row],[Prec]]*Tabella336419[[#This Row],[Rec]]/(Tabella336419[[#This Row],[Prec]]+Tabella336419[[#This Row],[Rec]])</f>
        <v>0.93851646172153902</v>
      </c>
      <c r="U5">
        <v>-31</v>
      </c>
      <c r="V5">
        <v>2</v>
      </c>
      <c r="W5" s="45">
        <v>0</v>
      </c>
      <c r="X5">
        <v>0</v>
      </c>
      <c r="Y5" s="45">
        <v>0</v>
      </c>
      <c r="Z5" s="40">
        <f>Tabella18[[#This Row],[train NL]]/X$2</f>
        <v>0</v>
      </c>
      <c r="AA5" s="40">
        <f>Tabella18[[#This Row],[train L]]/Y$2</f>
        <v>0</v>
      </c>
      <c r="AB5">
        <v>0</v>
      </c>
      <c r="AC5">
        <v>0</v>
      </c>
      <c r="AD5">
        <v>2</v>
      </c>
      <c r="AE5">
        <v>0</v>
      </c>
      <c r="AF5" s="40">
        <f>Tabella18[[#This Row],[tot NL]]/$H$2</f>
        <v>4.7566950482804548E-5</v>
      </c>
      <c r="AG5" s="40">
        <f>Tabella18[[#This Row],[tot L]]/$I$2</f>
        <v>0</v>
      </c>
    </row>
    <row r="6" spans="2:33" x14ac:dyDescent="0.25">
      <c r="B6" s="42"/>
      <c r="G6">
        <v>3</v>
      </c>
      <c r="H6">
        <v>5289</v>
      </c>
      <c r="I6">
        <v>85</v>
      </c>
      <c r="J6" s="40">
        <f>Tabella336419[[#This Row],[tot links]]/Tabella336419[[#This Row],[Tot]]</f>
        <v>6.307202546756864E-2</v>
      </c>
      <c r="K6" s="40">
        <f>Tabella336419[[#This Row],[tot links]]/I$2</f>
        <v>0.94768310911808673</v>
      </c>
      <c r="L6" s="41">
        <f>Tabella336419[[#This Row],[tot links]]+Tabella336419[[#This Row],[tot not links]]</f>
        <v>20104</v>
      </c>
      <c r="M6">
        <f>SUM($I$4:I6)</f>
        <v>1268</v>
      </c>
      <c r="N6">
        <f>SUM($H$4:H6)</f>
        <v>18836</v>
      </c>
      <c r="O6">
        <v>0</v>
      </c>
      <c r="P6">
        <f>I$2-Tabella336419[[#This Row],[tot links]]</f>
        <v>70</v>
      </c>
      <c r="Q6" s="40">
        <f>Tabella336419[[#This Row],[tot links]]/(Tabella336419[[#This Row],[tot links]]+Tabella336419[[#This Row],[FP]])</f>
        <v>1</v>
      </c>
      <c r="R6" s="40">
        <f>Tabella336419[[#This Row],[tot links]]/(Tabella336419[[#This Row],[tot links]]+Tabella336419[[#This Row],[FN]])</f>
        <v>0.94768310911808673</v>
      </c>
      <c r="S6" s="40">
        <f>2*Tabella336419[[#This Row],[Prec]]*Tabella336419[[#This Row],[Rec]]/(Tabella336419[[#This Row],[Prec]]+Tabella336419[[#This Row],[Rec]])</f>
        <v>0.97313891020721421</v>
      </c>
      <c r="U6">
        <v>-30</v>
      </c>
      <c r="V6">
        <v>3</v>
      </c>
      <c r="W6" s="45">
        <v>0</v>
      </c>
      <c r="X6">
        <v>0</v>
      </c>
      <c r="Y6" s="45">
        <v>0</v>
      </c>
      <c r="Z6" s="40">
        <f>Tabella18[[#This Row],[train NL]]/X$2</f>
        <v>0</v>
      </c>
      <c r="AA6" s="40">
        <f>Tabella18[[#This Row],[train L]]/Y$2</f>
        <v>0</v>
      </c>
      <c r="AB6">
        <v>0</v>
      </c>
      <c r="AC6">
        <v>0</v>
      </c>
      <c r="AD6">
        <v>3</v>
      </c>
      <c r="AE6">
        <v>0</v>
      </c>
      <c r="AF6" s="40">
        <f>Tabella18[[#This Row],[tot NL]]/$H$2</f>
        <v>7.1350425724206823E-5</v>
      </c>
      <c r="AG6" s="40">
        <f>Tabella18[[#This Row],[tot L]]/$I$2</f>
        <v>0</v>
      </c>
    </row>
    <row r="7" spans="2:33" x14ac:dyDescent="0.25">
      <c r="B7" s="42"/>
      <c r="G7">
        <v>4</v>
      </c>
      <c r="H7">
        <v>4317</v>
      </c>
      <c r="I7">
        <v>33</v>
      </c>
      <c r="J7" s="40">
        <f>Tabella336419[[#This Row],[tot links]]/Tabella336419[[#This Row],[Tot]]</f>
        <v>5.3201930154575937E-2</v>
      </c>
      <c r="K7" s="40">
        <f>Tabella336419[[#This Row],[tot links]]/I$2</f>
        <v>0.97234678624813153</v>
      </c>
      <c r="L7" s="41">
        <f>Tabella336419[[#This Row],[tot links]]+Tabella336419[[#This Row],[tot not links]]</f>
        <v>24454</v>
      </c>
      <c r="M7">
        <f>SUM($I$4:I7)</f>
        <v>1301</v>
      </c>
      <c r="N7">
        <f>SUM($H$4:H7)</f>
        <v>23153</v>
      </c>
      <c r="O7">
        <v>0</v>
      </c>
      <c r="P7">
        <f>I$2-Tabella336419[[#This Row],[tot links]]</f>
        <v>37</v>
      </c>
      <c r="Q7" s="40">
        <f>Tabella336419[[#This Row],[tot links]]/(Tabella336419[[#This Row],[tot links]]+Tabella336419[[#This Row],[FP]])</f>
        <v>1</v>
      </c>
      <c r="R7" s="40">
        <f>Tabella336419[[#This Row],[tot links]]/(Tabella336419[[#This Row],[tot links]]+Tabella336419[[#This Row],[FN]])</f>
        <v>0.97234678624813153</v>
      </c>
      <c r="S7" s="40">
        <f>2*Tabella336419[[#This Row],[Prec]]*Tabella336419[[#This Row],[Rec]]/(Tabella336419[[#This Row],[Prec]]+Tabella336419[[#This Row],[Rec]])</f>
        <v>0.98597953770367563</v>
      </c>
      <c r="U7">
        <v>-29</v>
      </c>
      <c r="V7">
        <v>4</v>
      </c>
      <c r="W7" s="45">
        <v>0</v>
      </c>
      <c r="X7">
        <v>1</v>
      </c>
      <c r="Y7" s="45">
        <v>0</v>
      </c>
      <c r="Z7" s="40">
        <f>Tabella18[[#This Row],[train NL]]/X$2</f>
        <v>3.4325335530154809E-5</v>
      </c>
      <c r="AA7" s="40">
        <f>Tabella18[[#This Row],[train L]]/Y$2</f>
        <v>0</v>
      </c>
      <c r="AB7">
        <v>0</v>
      </c>
      <c r="AC7">
        <v>0</v>
      </c>
      <c r="AD7">
        <v>5</v>
      </c>
      <c r="AE7">
        <v>0</v>
      </c>
      <c r="AF7" s="40">
        <f>Tabella18[[#This Row],[tot NL]]/$H$2</f>
        <v>1.1891737620701137E-4</v>
      </c>
      <c r="AG7" s="40">
        <f>Tabella18[[#This Row],[tot L]]/$I$2</f>
        <v>0</v>
      </c>
    </row>
    <row r="8" spans="2:33" x14ac:dyDescent="0.25">
      <c r="G8">
        <v>5</v>
      </c>
      <c r="H8">
        <v>3523</v>
      </c>
      <c r="I8">
        <v>13</v>
      </c>
      <c r="J8" s="40">
        <f>Tabella336419[[#This Row],[tot links]]/Tabella336419[[#This Row],[Tot]]</f>
        <v>4.694533762057878E-2</v>
      </c>
      <c r="K8" s="40">
        <f>Tabella336419[[#This Row],[tot links]]/I$2</f>
        <v>0.98206278026905824</v>
      </c>
      <c r="L8" s="41">
        <f>Tabella336419[[#This Row],[tot links]]+Tabella336419[[#This Row],[tot not links]]</f>
        <v>27990</v>
      </c>
      <c r="M8">
        <f>SUM($I$4:I8)</f>
        <v>1314</v>
      </c>
      <c r="N8">
        <f>SUM($H$4:H8)</f>
        <v>26676</v>
      </c>
      <c r="O8">
        <v>0</v>
      </c>
      <c r="P8">
        <f>I$2-Tabella336419[[#This Row],[tot links]]</f>
        <v>24</v>
      </c>
      <c r="Q8" s="40">
        <f>Tabella336419[[#This Row],[tot links]]/(Tabella336419[[#This Row],[tot links]]+Tabella336419[[#This Row],[FP]])</f>
        <v>1</v>
      </c>
      <c r="R8" s="40">
        <f>Tabella336419[[#This Row],[tot links]]/(Tabella336419[[#This Row],[tot links]]+Tabella336419[[#This Row],[FN]])</f>
        <v>0.98206278026905824</v>
      </c>
      <c r="S8" s="40">
        <f>2*Tabella336419[[#This Row],[Prec]]*Tabella336419[[#This Row],[Rec]]/(Tabella336419[[#This Row],[Prec]]+Tabella336419[[#This Row],[Rec]])</f>
        <v>0.99095022624434381</v>
      </c>
      <c r="U8">
        <v>-28</v>
      </c>
      <c r="V8">
        <v>5</v>
      </c>
      <c r="W8" s="45">
        <v>0</v>
      </c>
      <c r="X8">
        <v>2</v>
      </c>
      <c r="Y8" s="45">
        <v>0</v>
      </c>
      <c r="Z8" s="40">
        <f>Tabella18[[#This Row],[train NL]]/X$2</f>
        <v>6.8650671060309617E-5</v>
      </c>
      <c r="AA8" s="40">
        <f>Tabella18[[#This Row],[train L]]/Y$2</f>
        <v>0</v>
      </c>
      <c r="AB8">
        <v>0</v>
      </c>
      <c r="AC8">
        <v>0</v>
      </c>
      <c r="AD8">
        <v>7</v>
      </c>
      <c r="AE8">
        <v>0</v>
      </c>
      <c r="AF8" s="40">
        <f>Tabella18[[#This Row],[tot NL]]/$H$2</f>
        <v>1.6648432668981591E-4</v>
      </c>
      <c r="AG8" s="40">
        <f>Tabella18[[#This Row],[tot L]]/$I$2</f>
        <v>0</v>
      </c>
    </row>
    <row r="9" spans="2:33" x14ac:dyDescent="0.25">
      <c r="G9">
        <v>6</v>
      </c>
      <c r="H9">
        <v>2869</v>
      </c>
      <c r="I9">
        <v>5</v>
      </c>
      <c r="J9" s="40">
        <f>Tabella336419[[#This Row],[tot links]]/Tabella336419[[#This Row],[Tot]]</f>
        <v>4.2735873509590461E-2</v>
      </c>
      <c r="K9" s="40">
        <f>Tabella336419[[#This Row],[tot links]]/I$2</f>
        <v>0.98579970104633785</v>
      </c>
      <c r="L9" s="41">
        <f>Tabella336419[[#This Row],[tot links]]+Tabella336419[[#This Row],[tot not links]]</f>
        <v>30864</v>
      </c>
      <c r="M9">
        <f>SUM($I$4:I9)</f>
        <v>1319</v>
      </c>
      <c r="N9">
        <f>SUM($H$4:H9)</f>
        <v>29545</v>
      </c>
      <c r="O9">
        <v>0</v>
      </c>
      <c r="P9">
        <f>I$2-Tabella336419[[#This Row],[tot links]]</f>
        <v>19</v>
      </c>
      <c r="Q9" s="40">
        <f>Tabella336419[[#This Row],[tot links]]/(Tabella336419[[#This Row],[tot links]]+Tabella336419[[#This Row],[FP]])</f>
        <v>1</v>
      </c>
      <c r="R9" s="40">
        <f>Tabella336419[[#This Row],[tot links]]/(Tabella336419[[#This Row],[tot links]]+Tabella336419[[#This Row],[FN]])</f>
        <v>0.98579970104633785</v>
      </c>
      <c r="S9" s="40">
        <f>2*Tabella336419[[#This Row],[Prec]]*Tabella336419[[#This Row],[Rec]]/(Tabella336419[[#This Row],[Prec]]+Tabella336419[[#This Row],[Rec]])</f>
        <v>0.99284907790741439</v>
      </c>
      <c r="U9">
        <v>-27</v>
      </c>
      <c r="V9">
        <v>7</v>
      </c>
      <c r="W9" s="45">
        <v>0</v>
      </c>
      <c r="X9">
        <v>3</v>
      </c>
      <c r="Y9" s="45">
        <v>0</v>
      </c>
      <c r="Z9" s="40">
        <f>Tabella18[[#This Row],[train NL]]/X$2</f>
        <v>1.0297600659046442E-4</v>
      </c>
      <c r="AA9" s="40">
        <f>Tabella18[[#This Row],[train L]]/Y$2</f>
        <v>0</v>
      </c>
      <c r="AB9">
        <v>0</v>
      </c>
      <c r="AC9">
        <v>0</v>
      </c>
      <c r="AD9">
        <v>10</v>
      </c>
      <c r="AE9">
        <v>0</v>
      </c>
      <c r="AF9" s="40">
        <f>Tabella18[[#This Row],[tot NL]]/$H$2</f>
        <v>2.3783475241402274E-4</v>
      </c>
      <c r="AG9" s="40">
        <f>Tabella18[[#This Row],[tot L]]/$I$2</f>
        <v>0</v>
      </c>
    </row>
    <row r="10" spans="2:33" x14ac:dyDescent="0.25">
      <c r="B10" s="42"/>
      <c r="G10">
        <v>7</v>
      </c>
      <c r="H10">
        <v>2331</v>
      </c>
      <c r="I10">
        <v>5</v>
      </c>
      <c r="J10" s="40">
        <f>Tabella336419[[#This Row],[tot links]]/Tabella336419[[#This Row],[Tot]]</f>
        <v>3.9879518072289157E-2</v>
      </c>
      <c r="K10" s="40">
        <f>Tabella336419[[#This Row],[tot links]]/I$2</f>
        <v>0.98953662182361735</v>
      </c>
      <c r="L10" s="41">
        <f>Tabella336419[[#This Row],[tot links]]+Tabella336419[[#This Row],[tot not links]]</f>
        <v>33200</v>
      </c>
      <c r="M10">
        <f>SUM($I$4:I10)</f>
        <v>1324</v>
      </c>
      <c r="N10">
        <f>SUM($H$4:H10)</f>
        <v>31876</v>
      </c>
      <c r="O10">
        <v>0</v>
      </c>
      <c r="P10">
        <f>I$2-Tabella336419[[#This Row],[tot links]]</f>
        <v>14</v>
      </c>
      <c r="Q10" s="40">
        <f>Tabella336419[[#This Row],[tot links]]/(Tabella336419[[#This Row],[tot links]]+Tabella336419[[#This Row],[FP]])</f>
        <v>1</v>
      </c>
      <c r="R10" s="40">
        <f>Tabella336419[[#This Row],[tot links]]/(Tabella336419[[#This Row],[tot links]]+Tabella336419[[#This Row],[FN]])</f>
        <v>0.98953662182361735</v>
      </c>
      <c r="S10" s="40">
        <f>2*Tabella336419[[#This Row],[Prec]]*Tabella336419[[#This Row],[Rec]]/(Tabella336419[[#This Row],[Prec]]+Tabella336419[[#This Row],[Rec]])</f>
        <v>0.99474079639368906</v>
      </c>
      <c r="U10">
        <v>-26</v>
      </c>
      <c r="V10">
        <v>10</v>
      </c>
      <c r="W10" s="45">
        <v>0</v>
      </c>
      <c r="X10">
        <v>5</v>
      </c>
      <c r="Y10" s="45">
        <v>0</v>
      </c>
      <c r="Z10" s="40">
        <f>Tabella18[[#This Row],[train NL]]/X$2</f>
        <v>1.7162667765077404E-4</v>
      </c>
      <c r="AA10" s="40">
        <f>Tabella18[[#This Row],[train L]]/Y$2</f>
        <v>0</v>
      </c>
      <c r="AB10">
        <v>0</v>
      </c>
      <c r="AC10">
        <v>0</v>
      </c>
      <c r="AD10">
        <v>15</v>
      </c>
      <c r="AE10">
        <v>0</v>
      </c>
      <c r="AF10" s="40">
        <f>Tabella18[[#This Row],[tot NL]]/$H$2</f>
        <v>3.5675212862103413E-4</v>
      </c>
      <c r="AG10" s="40">
        <f>Tabella18[[#This Row],[tot L]]/$I$2</f>
        <v>0</v>
      </c>
    </row>
    <row r="11" spans="2:33" x14ac:dyDescent="0.25">
      <c r="B11" s="42"/>
      <c r="G11">
        <v>8</v>
      </c>
      <c r="H11">
        <v>1900</v>
      </c>
      <c r="I11">
        <v>6</v>
      </c>
      <c r="J11" s="40">
        <f>Tabella336419[[#This Row],[tot links]]/Tabella336419[[#This Row],[Tot]]</f>
        <v>3.7885261778613344E-2</v>
      </c>
      <c r="K11" s="40">
        <f>Tabella336419[[#This Row],[tot links]]/I$2</f>
        <v>0.99402092675635279</v>
      </c>
      <c r="L11" s="41">
        <f>Tabella336419[[#This Row],[tot links]]+Tabella336419[[#This Row],[tot not links]]</f>
        <v>35106</v>
      </c>
      <c r="M11">
        <f>SUM($I$4:I11)</f>
        <v>1330</v>
      </c>
      <c r="N11">
        <f>SUM($H$4:H11)</f>
        <v>33776</v>
      </c>
      <c r="O11">
        <v>0</v>
      </c>
      <c r="P11">
        <f>I$2-Tabella336419[[#This Row],[tot links]]</f>
        <v>8</v>
      </c>
      <c r="Q11" s="40">
        <f>Tabella336419[[#This Row],[tot links]]/(Tabella336419[[#This Row],[tot links]]+Tabella336419[[#This Row],[FP]])</f>
        <v>1</v>
      </c>
      <c r="R11" s="40">
        <f>Tabella336419[[#This Row],[tot links]]/(Tabella336419[[#This Row],[tot links]]+Tabella336419[[#This Row],[FN]])</f>
        <v>0.99402092675635279</v>
      </c>
      <c r="S11" s="40">
        <f>2*Tabella336419[[#This Row],[Prec]]*Tabella336419[[#This Row],[Rec]]/(Tabella336419[[#This Row],[Prec]]+Tabella336419[[#This Row],[Rec]])</f>
        <v>0.99700149925037473</v>
      </c>
      <c r="U11">
        <v>-25</v>
      </c>
      <c r="V11">
        <v>13</v>
      </c>
      <c r="W11" s="45">
        <v>0</v>
      </c>
      <c r="X11">
        <v>8</v>
      </c>
      <c r="Y11" s="45">
        <v>0</v>
      </c>
      <c r="Z11" s="40">
        <f>Tabella18[[#This Row],[train NL]]/X$2</f>
        <v>2.7460268424123847E-4</v>
      </c>
      <c r="AA11" s="40">
        <f>Tabella18[[#This Row],[train L]]/Y$2</f>
        <v>0</v>
      </c>
      <c r="AB11">
        <v>0</v>
      </c>
      <c r="AC11">
        <v>0</v>
      </c>
      <c r="AD11">
        <v>21</v>
      </c>
      <c r="AE11">
        <v>0</v>
      </c>
      <c r="AF11" s="40">
        <f>Tabella18[[#This Row],[tot NL]]/$H$2</f>
        <v>4.9945298006944775E-4</v>
      </c>
      <c r="AG11" s="40">
        <f>Tabella18[[#This Row],[tot L]]/$I$2</f>
        <v>0</v>
      </c>
    </row>
    <row r="12" spans="2:33" x14ac:dyDescent="0.25">
      <c r="B12" s="42"/>
      <c r="G12">
        <v>9</v>
      </c>
      <c r="H12">
        <v>1546</v>
      </c>
      <c r="I12">
        <v>4</v>
      </c>
      <c r="J12" s="40">
        <f>Tabella336419[[#This Row],[tot links]]/Tabella336419[[#This Row],[Tot]]</f>
        <v>3.6392405063291139E-2</v>
      </c>
      <c r="K12" s="40">
        <f>Tabella336419[[#This Row],[tot links]]/I$2</f>
        <v>0.99701046337817634</v>
      </c>
      <c r="L12" s="41">
        <f>Tabella336419[[#This Row],[tot links]]+Tabella336419[[#This Row],[tot not links]]</f>
        <v>36656</v>
      </c>
      <c r="M12">
        <f>SUM($I$4:I12)</f>
        <v>1334</v>
      </c>
      <c r="N12">
        <f>SUM($H$4:H12)</f>
        <v>35322</v>
      </c>
      <c r="O12">
        <v>0</v>
      </c>
      <c r="P12">
        <f>I$2-Tabella336419[[#This Row],[tot links]]</f>
        <v>4</v>
      </c>
      <c r="Q12" s="40">
        <f>Tabella336419[[#This Row],[tot links]]/(Tabella336419[[#This Row],[tot links]]+Tabella336419[[#This Row],[FP]])</f>
        <v>1</v>
      </c>
      <c r="R12" s="40">
        <f>Tabella336419[[#This Row],[tot links]]/(Tabella336419[[#This Row],[tot links]]+Tabella336419[[#This Row],[FN]])</f>
        <v>0.99701046337817634</v>
      </c>
      <c r="S12" s="40">
        <f>2*Tabella336419[[#This Row],[Prec]]*Tabella336419[[#This Row],[Rec]]/(Tabella336419[[#This Row],[Prec]]+Tabella336419[[#This Row],[Rec]])</f>
        <v>0.99850299401197606</v>
      </c>
      <c r="U12">
        <v>-24</v>
      </c>
      <c r="V12">
        <v>16</v>
      </c>
      <c r="W12" s="45">
        <v>0</v>
      </c>
      <c r="X12">
        <v>13</v>
      </c>
      <c r="Y12" s="45">
        <v>0</v>
      </c>
      <c r="Z12" s="40">
        <f>Tabella18[[#This Row],[train NL]]/X$2</f>
        <v>4.4622936189201248E-4</v>
      </c>
      <c r="AA12" s="40">
        <f>Tabella18[[#This Row],[train L]]/Y$2</f>
        <v>0</v>
      </c>
      <c r="AB12">
        <v>0</v>
      </c>
      <c r="AC12">
        <v>0</v>
      </c>
      <c r="AD12">
        <v>29</v>
      </c>
      <c r="AE12">
        <v>0</v>
      </c>
      <c r="AF12" s="40">
        <f>Tabella18[[#This Row],[tot NL]]/$H$2</f>
        <v>6.8972078200066594E-4</v>
      </c>
      <c r="AG12" s="40">
        <f>Tabella18[[#This Row],[tot L]]/$I$2</f>
        <v>0</v>
      </c>
    </row>
    <row r="13" spans="2:33" x14ac:dyDescent="0.25">
      <c r="B13" s="42"/>
      <c r="G13">
        <v>10</v>
      </c>
      <c r="H13">
        <v>1258</v>
      </c>
      <c r="I13">
        <v>2</v>
      </c>
      <c r="J13" s="40">
        <f>Tabella336419[[#This Row],[tot links]]/Tabella336419[[#This Row],[Tot]]</f>
        <v>3.5235784365439393E-2</v>
      </c>
      <c r="K13" s="40">
        <f>Tabella336419[[#This Row],[tot links]]/I$2</f>
        <v>0.99850523168908822</v>
      </c>
      <c r="L13" s="41">
        <f>Tabella336419[[#This Row],[tot links]]+Tabella336419[[#This Row],[tot not links]]</f>
        <v>37916</v>
      </c>
      <c r="M13">
        <f>SUM($I$4:I13)</f>
        <v>1336</v>
      </c>
      <c r="N13">
        <f>SUM($H$4:H13)</f>
        <v>36580</v>
      </c>
      <c r="O13">
        <v>0</v>
      </c>
      <c r="P13">
        <f>I$2-Tabella336419[[#This Row],[tot links]]</f>
        <v>2</v>
      </c>
      <c r="Q13" s="40">
        <f>Tabella336419[[#This Row],[tot links]]/(Tabella336419[[#This Row],[tot links]]+Tabella336419[[#This Row],[FP]])</f>
        <v>1</v>
      </c>
      <c r="R13" s="40">
        <f>Tabella336419[[#This Row],[tot links]]/(Tabella336419[[#This Row],[tot links]]+Tabella336419[[#This Row],[FN]])</f>
        <v>0.99850523168908822</v>
      </c>
      <c r="S13" s="40">
        <f>2*Tabella336419[[#This Row],[Prec]]*Tabella336419[[#This Row],[Rec]]/(Tabella336419[[#This Row],[Prec]]+Tabella336419[[#This Row],[Rec]])</f>
        <v>0.9992520568436799</v>
      </c>
      <c r="U13">
        <v>-23</v>
      </c>
      <c r="V13">
        <v>19</v>
      </c>
      <c r="W13" s="45">
        <v>0</v>
      </c>
      <c r="X13">
        <v>21</v>
      </c>
      <c r="Y13" s="45">
        <v>0</v>
      </c>
      <c r="Z13" s="40">
        <f>Tabella18[[#This Row],[train NL]]/X$2</f>
        <v>7.20832046133251E-4</v>
      </c>
      <c r="AA13" s="40">
        <f>Tabella18[[#This Row],[train L]]/Y$2</f>
        <v>0</v>
      </c>
      <c r="AB13">
        <v>0</v>
      </c>
      <c r="AC13">
        <v>0</v>
      </c>
      <c r="AD13">
        <v>40</v>
      </c>
      <c r="AE13">
        <v>0</v>
      </c>
      <c r="AF13" s="40">
        <f>Tabella18[[#This Row],[tot NL]]/$H$2</f>
        <v>9.5133900965609097E-4</v>
      </c>
      <c r="AG13" s="40">
        <f>Tabella18[[#This Row],[tot L]]/$I$2</f>
        <v>0</v>
      </c>
    </row>
    <row r="14" spans="2:33" x14ac:dyDescent="0.25">
      <c r="B14" s="42"/>
      <c r="G14">
        <v>11</v>
      </c>
      <c r="H14">
        <v>1027</v>
      </c>
      <c r="I14">
        <v>1</v>
      </c>
      <c r="J14" s="40">
        <f>Tabella336419[[#This Row],[tot links]]/Tabella336419[[#This Row],[Tot]]</f>
        <v>3.4331347576006574E-2</v>
      </c>
      <c r="K14" s="40">
        <f>Tabella336419[[#This Row],[tot links]]/I$2</f>
        <v>0.99925261584454406</v>
      </c>
      <c r="L14" s="41">
        <f>Tabella336419[[#This Row],[tot links]]+Tabella336419[[#This Row],[tot not links]]</f>
        <v>38944</v>
      </c>
      <c r="M14">
        <f>SUM($I$4:I14)</f>
        <v>1337</v>
      </c>
      <c r="N14">
        <f>SUM($H$4:H14)</f>
        <v>37607</v>
      </c>
      <c r="O14">
        <v>0</v>
      </c>
      <c r="P14">
        <f>I$2-Tabella336419[[#This Row],[tot links]]</f>
        <v>1</v>
      </c>
      <c r="Q14" s="40">
        <f>Tabella336419[[#This Row],[tot links]]/(Tabella336419[[#This Row],[tot links]]+Tabella336419[[#This Row],[FP]])</f>
        <v>1</v>
      </c>
      <c r="R14" s="40">
        <f>Tabella336419[[#This Row],[tot links]]/(Tabella336419[[#This Row],[tot links]]+Tabella336419[[#This Row],[FN]])</f>
        <v>0.99925261584454406</v>
      </c>
      <c r="S14" s="40">
        <f>2*Tabella336419[[#This Row],[Prec]]*Tabella336419[[#This Row],[Rec]]/(Tabella336419[[#This Row],[Prec]]+Tabella336419[[#This Row],[Rec]])</f>
        <v>0.99962616822429906</v>
      </c>
      <c r="U14">
        <v>-22</v>
      </c>
      <c r="V14">
        <v>23</v>
      </c>
      <c r="W14" s="45">
        <v>0</v>
      </c>
      <c r="X14">
        <v>32</v>
      </c>
      <c r="Y14" s="45">
        <v>0</v>
      </c>
      <c r="Z14" s="40">
        <f>Tabella18[[#This Row],[train NL]]/X$2</f>
        <v>1.0984107369649539E-3</v>
      </c>
      <c r="AA14" s="40">
        <f>Tabella18[[#This Row],[train L]]/Y$2</f>
        <v>0</v>
      </c>
      <c r="AB14">
        <v>0</v>
      </c>
      <c r="AC14">
        <v>0</v>
      </c>
      <c r="AD14">
        <v>55</v>
      </c>
      <c r="AE14">
        <v>0</v>
      </c>
      <c r="AF14" s="40">
        <f>Tabella18[[#This Row],[tot NL]]/$H$2</f>
        <v>1.3080911382771252E-3</v>
      </c>
      <c r="AG14" s="40">
        <f>Tabella18[[#This Row],[tot L]]/$I$2</f>
        <v>0</v>
      </c>
    </row>
    <row r="15" spans="2:33" x14ac:dyDescent="0.25">
      <c r="G15">
        <v>12</v>
      </c>
      <c r="H15">
        <v>837</v>
      </c>
      <c r="I15">
        <v>1</v>
      </c>
      <c r="J15" s="40">
        <f>Tabella336419[[#This Row],[tot links]]/Tabella336419[[#This Row],[Tot]]</f>
        <v>3.3633301493137598E-2</v>
      </c>
      <c r="K15" s="40">
        <f>Tabella336419[[#This Row],[tot links]]/I$2</f>
        <v>1</v>
      </c>
      <c r="L15" s="41">
        <f>Tabella336419[[#This Row],[tot links]]+Tabella336419[[#This Row],[tot not links]]</f>
        <v>39782</v>
      </c>
      <c r="M15">
        <f>SUM($I$4:I35)</f>
        <v>1338</v>
      </c>
      <c r="N15">
        <f>SUM($H$4:H15)</f>
        <v>38444</v>
      </c>
      <c r="O15">
        <v>0</v>
      </c>
      <c r="P15">
        <f>I$2-Tabella336419[[#This Row],[tot links]]</f>
        <v>0</v>
      </c>
      <c r="Q15" s="40">
        <f>Tabella336419[[#This Row],[tot links]]/(Tabella336419[[#This Row],[tot links]]+Tabella336419[[#This Row],[FP]])</f>
        <v>1</v>
      </c>
      <c r="R15" s="40">
        <f>Tabella336419[[#This Row],[tot links]]/(Tabella336419[[#This Row],[tot links]]+Tabella336419[[#This Row],[FN]])</f>
        <v>1</v>
      </c>
      <c r="S15" s="40">
        <f>2*Tabella336419[[#This Row],[Prec]]*Tabella336419[[#This Row],[Rec]]/(Tabella336419[[#This Row],[Prec]]+Tabella336419[[#This Row],[Rec]])</f>
        <v>1</v>
      </c>
      <c r="U15">
        <v>-21</v>
      </c>
      <c r="V15">
        <v>28</v>
      </c>
      <c r="W15" s="45">
        <v>0</v>
      </c>
      <c r="X15">
        <v>44</v>
      </c>
      <c r="Y15" s="45">
        <v>0</v>
      </c>
      <c r="Z15" s="40">
        <f>Tabella18[[#This Row],[train NL]]/X$2</f>
        <v>1.5103147633268115E-3</v>
      </c>
      <c r="AA15" s="40">
        <f>Tabella18[[#This Row],[train L]]/Y$2</f>
        <v>0</v>
      </c>
      <c r="AB15">
        <v>0</v>
      </c>
      <c r="AC15">
        <v>0</v>
      </c>
      <c r="AD15">
        <v>72</v>
      </c>
      <c r="AE15">
        <v>0</v>
      </c>
      <c r="AF15" s="40">
        <f>Tabella18[[#This Row],[tot NL]]/$H$2</f>
        <v>1.7124102173809636E-3</v>
      </c>
      <c r="AG15" s="40">
        <f>Tabella18[[#This Row],[tot L]]/$I$2</f>
        <v>0</v>
      </c>
    </row>
    <row r="16" spans="2:33" x14ac:dyDescent="0.25">
      <c r="G16">
        <v>13</v>
      </c>
      <c r="H16">
        <v>688</v>
      </c>
      <c r="I16">
        <v>0</v>
      </c>
      <c r="J16" s="40">
        <f>Tabella336419[[#This Row],[tot links]]/Tabella336419[[#This Row],[Tot]]</f>
        <v>3.3061527057079321E-2</v>
      </c>
      <c r="K16" s="40">
        <f>Tabella336419[[#This Row],[tot links]]/I$2</f>
        <v>1</v>
      </c>
      <c r="L16" s="41">
        <f>Tabella336419[[#This Row],[tot links]]+Tabella336419[[#This Row],[tot not links]]</f>
        <v>40470</v>
      </c>
      <c r="M16" s="41">
        <f>SUM($I$4:I16)</f>
        <v>1338</v>
      </c>
      <c r="N16" s="41">
        <f>SUM($H$4:H16)</f>
        <v>39132</v>
      </c>
      <c r="P16" s="41">
        <f>I$2-Tabella336419[[#This Row],[tot links]]</f>
        <v>0</v>
      </c>
      <c r="Q16" s="40">
        <f>Tabella336419[[#This Row],[tot links]]/(Tabella336419[[#This Row],[tot links]]+Tabella336419[[#This Row],[FP]])</f>
        <v>1</v>
      </c>
      <c r="R16" s="40">
        <f>Tabella336419[[#This Row],[tot links]]/(Tabella336419[[#This Row],[tot links]]+Tabella336419[[#This Row],[FN]])</f>
        <v>1</v>
      </c>
      <c r="S16" s="40">
        <f>2*Tabella336419[[#This Row],[Prec]]*Tabella336419[[#This Row],[Rec]]/(Tabella336419[[#This Row],[Prec]]+Tabella336419[[#This Row],[Rec]])</f>
        <v>1</v>
      </c>
      <c r="U16">
        <v>-20</v>
      </c>
      <c r="V16">
        <v>33</v>
      </c>
      <c r="W16" s="45">
        <v>0</v>
      </c>
      <c r="X16">
        <v>57</v>
      </c>
      <c r="Y16" s="45">
        <v>0</v>
      </c>
      <c r="Z16" s="40">
        <f>Tabella18[[#This Row],[train NL]]/X$2</f>
        <v>1.9565441252188242E-3</v>
      </c>
      <c r="AA16" s="40">
        <f>Tabella18[[#This Row],[train L]]/Y$2</f>
        <v>0</v>
      </c>
      <c r="AB16">
        <v>0</v>
      </c>
      <c r="AC16">
        <v>0</v>
      </c>
      <c r="AD16">
        <v>90</v>
      </c>
      <c r="AE16">
        <v>0</v>
      </c>
      <c r="AF16" s="40">
        <f>Tabella18[[#This Row],[tot NL]]/$H$2</f>
        <v>2.1405127717262044E-3</v>
      </c>
      <c r="AG16" s="40">
        <f>Tabella18[[#This Row],[tot L]]/$I$2</f>
        <v>0</v>
      </c>
    </row>
    <row r="17" spans="2:33" x14ac:dyDescent="0.25">
      <c r="B17" s="42"/>
      <c r="G17">
        <v>14</v>
      </c>
      <c r="H17">
        <v>556</v>
      </c>
      <c r="I17">
        <v>0</v>
      </c>
      <c r="J17" s="40">
        <f>Tabella336419[[#This Row],[tot links]]/Tabella336419[[#This Row],[Tot]]</f>
        <v>3.2613464632184466E-2</v>
      </c>
      <c r="K17" s="40">
        <f>Tabella336419[[#This Row],[tot links]]/I$2</f>
        <v>1</v>
      </c>
      <c r="L17" s="41">
        <f>Tabella336419[[#This Row],[tot links]]+Tabella336419[[#This Row],[tot not links]]</f>
        <v>41026</v>
      </c>
      <c r="M17" s="41">
        <f>SUM($I$4:I17)</f>
        <v>1338</v>
      </c>
      <c r="N17" s="41">
        <f>SUM($H$4:H17)</f>
        <v>39688</v>
      </c>
      <c r="P17" s="41">
        <f>I$2-Tabella336419[[#This Row],[tot links]]</f>
        <v>0</v>
      </c>
      <c r="Q17" s="40">
        <f>Tabella336419[[#This Row],[tot links]]/(Tabella336419[[#This Row],[tot links]]+Tabella336419[[#This Row],[FP]])</f>
        <v>1</v>
      </c>
      <c r="R17" s="40">
        <f>Tabella336419[[#This Row],[tot links]]/(Tabella336419[[#This Row],[tot links]]+Tabella336419[[#This Row],[FN]])</f>
        <v>1</v>
      </c>
      <c r="S17" s="40">
        <f>2*Tabella336419[[#This Row],[Prec]]*Tabella336419[[#This Row],[Rec]]/(Tabella336419[[#This Row],[Prec]]+Tabella336419[[#This Row],[Rec]])</f>
        <v>1</v>
      </c>
      <c r="U17">
        <v>-19</v>
      </c>
      <c r="V17">
        <v>39</v>
      </c>
      <c r="W17" s="45">
        <v>0</v>
      </c>
      <c r="X17">
        <v>72</v>
      </c>
      <c r="Y17" s="45">
        <v>0</v>
      </c>
      <c r="Z17" s="40">
        <f>Tabella18[[#This Row],[train NL]]/X$2</f>
        <v>2.4714241581711462E-3</v>
      </c>
      <c r="AA17" s="40">
        <f>Tabella18[[#This Row],[train L]]/Y$2</f>
        <v>0</v>
      </c>
      <c r="AB17">
        <v>0</v>
      </c>
      <c r="AC17">
        <v>0</v>
      </c>
      <c r="AD17">
        <v>111</v>
      </c>
      <c r="AE17">
        <v>0</v>
      </c>
      <c r="AF17" s="40">
        <f>Tabella18[[#This Row],[tot NL]]/$H$2</f>
        <v>2.6399657517956524E-3</v>
      </c>
      <c r="AG17" s="40">
        <f>Tabella18[[#This Row],[tot L]]/$I$2</f>
        <v>0</v>
      </c>
    </row>
    <row r="18" spans="2:33" x14ac:dyDescent="0.25">
      <c r="B18" s="42"/>
      <c r="G18">
        <v>15</v>
      </c>
      <c r="H18">
        <v>460</v>
      </c>
      <c r="I18">
        <v>0</v>
      </c>
      <c r="J18" s="40">
        <f>Tabella336419[[#This Row],[tot links]]/Tabella336419[[#This Row],[Tot]]</f>
        <v>3.2251843995564772E-2</v>
      </c>
      <c r="K18" s="40">
        <f>Tabella336419[[#This Row],[tot links]]/I$2</f>
        <v>1</v>
      </c>
      <c r="L18" s="41">
        <f>Tabella336419[[#This Row],[tot links]]+Tabella336419[[#This Row],[tot not links]]</f>
        <v>41486</v>
      </c>
      <c r="M18" s="41">
        <f>SUM($I$4:I18)</f>
        <v>1338</v>
      </c>
      <c r="N18" s="41">
        <f>SUM($H$4:H18)</f>
        <v>40148</v>
      </c>
      <c r="P18" s="41">
        <f>I$2-Tabella336419[[#This Row],[tot links]]</f>
        <v>0</v>
      </c>
      <c r="Q18" s="40">
        <f>Tabella336419[[#This Row],[tot links]]/(Tabella336419[[#This Row],[tot links]]+Tabella336419[[#This Row],[FP]])</f>
        <v>1</v>
      </c>
      <c r="R18" s="40">
        <f>Tabella336419[[#This Row],[tot links]]/(Tabella336419[[#This Row],[tot links]]+Tabella336419[[#This Row],[FN]])</f>
        <v>1</v>
      </c>
      <c r="S18" s="40">
        <f>2*Tabella336419[[#This Row],[Prec]]*Tabella336419[[#This Row],[Rec]]/(Tabella336419[[#This Row],[Prec]]+Tabella336419[[#This Row],[Rec]])</f>
        <v>1</v>
      </c>
      <c r="U18">
        <v>-18</v>
      </c>
      <c r="V18">
        <v>45</v>
      </c>
      <c r="W18" s="45">
        <v>0</v>
      </c>
      <c r="X18">
        <v>89</v>
      </c>
      <c r="Y18" s="45">
        <v>0</v>
      </c>
      <c r="Z18" s="40">
        <f>Tabella18[[#This Row],[train NL]]/X$2</f>
        <v>3.0549548621837778E-3</v>
      </c>
      <c r="AA18" s="40">
        <f>Tabella18[[#This Row],[train L]]/Y$2</f>
        <v>0</v>
      </c>
      <c r="AB18">
        <v>0</v>
      </c>
      <c r="AC18">
        <v>0</v>
      </c>
      <c r="AD18">
        <v>134</v>
      </c>
      <c r="AE18">
        <v>0</v>
      </c>
      <c r="AF18" s="40">
        <f>Tabella18[[#This Row],[tot NL]]/$H$2</f>
        <v>3.1869856823479046E-3</v>
      </c>
      <c r="AG18" s="40">
        <f>Tabella18[[#This Row],[tot L]]/$I$2</f>
        <v>0</v>
      </c>
    </row>
    <row r="19" spans="2:33" x14ac:dyDescent="0.25">
      <c r="B19" s="42"/>
      <c r="G19">
        <v>16</v>
      </c>
      <c r="H19">
        <v>386</v>
      </c>
      <c r="I19">
        <v>0</v>
      </c>
      <c r="J19" s="40">
        <f>Tabella336419[[#This Row],[tot links]]/Tabella336419[[#This Row],[Tot]]</f>
        <v>3.1954528085594194E-2</v>
      </c>
      <c r="K19" s="40">
        <f>Tabella336419[[#This Row],[tot links]]/I$2</f>
        <v>1</v>
      </c>
      <c r="L19" s="41">
        <f>Tabella336419[[#This Row],[tot links]]+Tabella336419[[#This Row],[tot not links]]</f>
        <v>41872</v>
      </c>
      <c r="M19" s="41">
        <f>SUM($I$4:I19)</f>
        <v>1338</v>
      </c>
      <c r="N19" s="41">
        <f>SUM($H$4:H19)</f>
        <v>40534</v>
      </c>
      <c r="P19" s="41">
        <f>I$2-Tabella336419[[#This Row],[tot links]]</f>
        <v>0</v>
      </c>
      <c r="Q19" s="40">
        <f>Tabella336419[[#This Row],[tot links]]/(Tabella336419[[#This Row],[tot links]]+Tabella336419[[#This Row],[FP]])</f>
        <v>1</v>
      </c>
      <c r="R19" s="40">
        <f>Tabella336419[[#This Row],[tot links]]/(Tabella336419[[#This Row],[tot links]]+Tabella336419[[#This Row],[FN]])</f>
        <v>1</v>
      </c>
      <c r="S19" s="40">
        <f>2*Tabella336419[[#This Row],[Prec]]*Tabella336419[[#This Row],[Rec]]/(Tabella336419[[#This Row],[Prec]]+Tabella336419[[#This Row],[Rec]])</f>
        <v>1</v>
      </c>
      <c r="U19">
        <v>-17</v>
      </c>
      <c r="V19">
        <v>51</v>
      </c>
      <c r="W19" s="45">
        <v>0</v>
      </c>
      <c r="X19">
        <v>110</v>
      </c>
      <c r="Y19" s="45">
        <v>0</v>
      </c>
      <c r="Z19" s="40">
        <f>Tabella18[[#This Row],[train NL]]/X$2</f>
        <v>3.775786908317029E-3</v>
      </c>
      <c r="AA19" s="40">
        <f>Tabella18[[#This Row],[train L]]/Y$2</f>
        <v>0</v>
      </c>
      <c r="AB19">
        <v>0</v>
      </c>
      <c r="AC19">
        <v>0</v>
      </c>
      <c r="AD19">
        <v>161</v>
      </c>
      <c r="AE19">
        <v>0</v>
      </c>
      <c r="AF19" s="40">
        <f>Tabella18[[#This Row],[tot NL]]/$H$2</f>
        <v>3.829139513865766E-3</v>
      </c>
      <c r="AG19" s="40">
        <f>Tabella18[[#This Row],[tot L]]/$I$2</f>
        <v>0</v>
      </c>
    </row>
    <row r="20" spans="2:33" x14ac:dyDescent="0.25">
      <c r="B20" s="42"/>
      <c r="G20">
        <v>17</v>
      </c>
      <c r="H20">
        <v>322</v>
      </c>
      <c r="I20">
        <v>0</v>
      </c>
      <c r="J20" s="40">
        <f>Tabella336419[[#This Row],[tot links]]/Tabella336419[[#This Row],[Tot]]</f>
        <v>3.1710669763473483E-2</v>
      </c>
      <c r="K20" s="40">
        <f>Tabella336419[[#This Row],[tot links]]/I$2</f>
        <v>1</v>
      </c>
      <c r="L20" s="41">
        <f>Tabella336419[[#This Row],[tot links]]+Tabella336419[[#This Row],[tot not links]]</f>
        <v>42194</v>
      </c>
      <c r="M20" s="41">
        <f>SUM($I$4:I20)</f>
        <v>1338</v>
      </c>
      <c r="N20" s="41">
        <f>SUM($H$4:H20)</f>
        <v>40856</v>
      </c>
      <c r="P20" s="41">
        <f>I$2-Tabella336419[[#This Row],[tot links]]</f>
        <v>0</v>
      </c>
      <c r="Q20" s="40">
        <f>Tabella336419[[#This Row],[tot links]]/(Tabella336419[[#This Row],[tot links]]+Tabella336419[[#This Row],[FP]])</f>
        <v>1</v>
      </c>
      <c r="R20" s="40">
        <f>Tabella336419[[#This Row],[tot links]]/(Tabella336419[[#This Row],[tot links]]+Tabella336419[[#This Row],[FN]])</f>
        <v>1</v>
      </c>
      <c r="S20" s="40">
        <f>2*Tabella336419[[#This Row],[Prec]]*Tabella336419[[#This Row],[Rec]]/(Tabella336419[[#This Row],[Prec]]+Tabella336419[[#This Row],[Rec]])</f>
        <v>1</v>
      </c>
      <c r="U20">
        <v>-16</v>
      </c>
      <c r="V20">
        <v>58</v>
      </c>
      <c r="W20" s="45">
        <v>0</v>
      </c>
      <c r="X20">
        <v>132</v>
      </c>
      <c r="Y20" s="45">
        <v>0</v>
      </c>
      <c r="Z20" s="40">
        <f>Tabella18[[#This Row],[train NL]]/X$2</f>
        <v>4.5309442899804349E-3</v>
      </c>
      <c r="AA20" s="40">
        <f>Tabella18[[#This Row],[train L]]/Y$2</f>
        <v>0</v>
      </c>
      <c r="AB20">
        <v>3</v>
      </c>
      <c r="AC20">
        <v>0</v>
      </c>
      <c r="AD20">
        <v>193</v>
      </c>
      <c r="AE20">
        <v>0</v>
      </c>
      <c r="AF20" s="40">
        <f>Tabella18[[#This Row],[tot NL]]/$H$2</f>
        <v>4.5902107215906388E-3</v>
      </c>
      <c r="AG20" s="40">
        <f>Tabella18[[#This Row],[tot L]]/$I$2</f>
        <v>0</v>
      </c>
    </row>
    <row r="21" spans="2:33" x14ac:dyDescent="0.25">
      <c r="B21" s="42"/>
      <c r="G21">
        <v>18</v>
      </c>
      <c r="H21">
        <v>268</v>
      </c>
      <c r="I21">
        <v>0</v>
      </c>
      <c r="J21" s="40">
        <f>Tabella336419[[#This Row],[tot links]]/Tabella336419[[#This Row],[Tot]]</f>
        <v>3.1510527059488487E-2</v>
      </c>
      <c r="K21" s="40">
        <f>Tabella336419[[#This Row],[tot links]]/I$2</f>
        <v>1</v>
      </c>
      <c r="L21" s="41">
        <f>Tabella336419[[#This Row],[tot links]]+Tabella336419[[#This Row],[tot not links]]</f>
        <v>42462</v>
      </c>
      <c r="M21" s="41">
        <f>SUM($I$4:I21)</f>
        <v>1338</v>
      </c>
      <c r="N21" s="41">
        <f>SUM($H$4:H21)</f>
        <v>41124</v>
      </c>
      <c r="P21" s="41">
        <f>I$2-Tabella336419[[#This Row],[tot links]]</f>
        <v>0</v>
      </c>
      <c r="Q21" s="40">
        <f>Tabella336419[[#This Row],[tot links]]/(Tabella336419[[#This Row],[tot links]]+Tabella336419[[#This Row],[FP]])</f>
        <v>1</v>
      </c>
      <c r="R21" s="40">
        <f>Tabella336419[[#This Row],[tot links]]/(Tabella336419[[#This Row],[tot links]]+Tabella336419[[#This Row],[FN]])</f>
        <v>1</v>
      </c>
      <c r="S21" s="40">
        <f>2*Tabella336419[[#This Row],[Prec]]*Tabella336419[[#This Row],[Rec]]/(Tabella336419[[#This Row],[Prec]]+Tabella336419[[#This Row],[Rec]])</f>
        <v>1</v>
      </c>
      <c r="U21">
        <v>-15</v>
      </c>
      <c r="V21">
        <v>65</v>
      </c>
      <c r="W21" s="45">
        <v>0</v>
      </c>
      <c r="X21">
        <v>159</v>
      </c>
      <c r="Y21" s="45">
        <v>0</v>
      </c>
      <c r="Z21" s="40">
        <f>Tabella18[[#This Row],[train NL]]/X$2</f>
        <v>5.4577283492946143E-3</v>
      </c>
      <c r="AA21" s="40">
        <f>Tabella18[[#This Row],[train L]]/Y$2</f>
        <v>0</v>
      </c>
      <c r="AB21">
        <v>6</v>
      </c>
      <c r="AC21">
        <v>0</v>
      </c>
      <c r="AD21">
        <v>230</v>
      </c>
      <c r="AE21">
        <v>0</v>
      </c>
      <c r="AF21" s="40">
        <f>Tabella18[[#This Row],[tot NL]]/$H$2</f>
        <v>5.4701993055225233E-3</v>
      </c>
      <c r="AG21" s="40">
        <f>Tabella18[[#This Row],[tot L]]/$I$2</f>
        <v>0</v>
      </c>
    </row>
    <row r="22" spans="2:33" x14ac:dyDescent="0.25">
      <c r="G22">
        <v>19</v>
      </c>
      <c r="H22">
        <v>222</v>
      </c>
      <c r="I22">
        <v>0</v>
      </c>
      <c r="J22" s="40">
        <f>Tabella336419[[#This Row],[tot links]]/Tabella336419[[#This Row],[Tot]]</f>
        <v>3.1346640427326398E-2</v>
      </c>
      <c r="K22" s="40">
        <f>Tabella336419[[#This Row],[tot links]]/I$2</f>
        <v>1</v>
      </c>
      <c r="L22" s="41">
        <f>Tabella336419[[#This Row],[tot links]]+Tabella336419[[#This Row],[tot not links]]</f>
        <v>42684</v>
      </c>
      <c r="M22" s="41">
        <f>SUM($I$4:I22)</f>
        <v>1338</v>
      </c>
      <c r="N22" s="41">
        <f>SUM($H$4:H22)</f>
        <v>41346</v>
      </c>
      <c r="P22" s="41">
        <f>I$2-Tabella336419[[#This Row],[tot links]]</f>
        <v>0</v>
      </c>
      <c r="Q22" s="40">
        <f>Tabella336419[[#This Row],[tot links]]/(Tabella336419[[#This Row],[tot links]]+Tabella336419[[#This Row],[FP]])</f>
        <v>1</v>
      </c>
      <c r="R22" s="40">
        <f>Tabella336419[[#This Row],[tot links]]/(Tabella336419[[#This Row],[tot links]]+Tabella336419[[#This Row],[FN]])</f>
        <v>1</v>
      </c>
      <c r="S22" s="40">
        <f>2*Tabella336419[[#This Row],[Prec]]*Tabella336419[[#This Row],[Rec]]/(Tabella336419[[#This Row],[Prec]]+Tabella336419[[#This Row],[Rec]])</f>
        <v>1</v>
      </c>
      <c r="U22">
        <v>-14</v>
      </c>
      <c r="V22">
        <v>76</v>
      </c>
      <c r="W22" s="45">
        <v>0</v>
      </c>
      <c r="X22">
        <v>192</v>
      </c>
      <c r="Y22" s="45">
        <v>0</v>
      </c>
      <c r="Z22" s="40">
        <f>Tabella18[[#This Row],[train NL]]/X$2</f>
        <v>6.5904644217897228E-3</v>
      </c>
      <c r="AA22" s="40">
        <f>Tabella18[[#This Row],[train L]]/Y$2</f>
        <v>0</v>
      </c>
      <c r="AB22">
        <v>10</v>
      </c>
      <c r="AC22">
        <v>0</v>
      </c>
      <c r="AD22">
        <v>278</v>
      </c>
      <c r="AE22">
        <v>0</v>
      </c>
      <c r="AF22" s="40">
        <f>Tabella18[[#This Row],[tot NL]]/$H$2</f>
        <v>6.6118061171098318E-3</v>
      </c>
      <c r="AG22" s="40">
        <f>Tabella18[[#This Row],[tot L]]/$I$2</f>
        <v>0</v>
      </c>
    </row>
    <row r="23" spans="2:33" x14ac:dyDescent="0.25">
      <c r="G23">
        <v>20</v>
      </c>
      <c r="H23">
        <v>180</v>
      </c>
      <c r="I23">
        <v>0</v>
      </c>
      <c r="J23" s="40">
        <f>Tabella336419[[#This Row],[tot links]]/Tabella336419[[#This Row],[Tot]]</f>
        <v>3.1215005599104142E-2</v>
      </c>
      <c r="K23" s="40">
        <f>Tabella336419[[#This Row],[tot links]]/I$2</f>
        <v>1</v>
      </c>
      <c r="L23" s="41">
        <f>Tabella336419[[#This Row],[tot links]]+Tabella336419[[#This Row],[tot not links]]</f>
        <v>42864</v>
      </c>
      <c r="M23" s="41">
        <f>SUM($I$4:I23)</f>
        <v>1338</v>
      </c>
      <c r="N23" s="41">
        <f>SUM($H$4:H23)</f>
        <v>41526</v>
      </c>
      <c r="P23" s="41">
        <f>I$2-Tabella336419[[#This Row],[tot links]]</f>
        <v>0</v>
      </c>
      <c r="Q23" s="40">
        <f>Tabella336419[[#This Row],[tot links]]/(Tabella336419[[#This Row],[tot links]]+Tabella336419[[#This Row],[FP]])</f>
        <v>1</v>
      </c>
      <c r="R23" s="40">
        <f>Tabella336419[[#This Row],[tot links]]/(Tabella336419[[#This Row],[tot links]]+Tabella336419[[#This Row],[FN]])</f>
        <v>1</v>
      </c>
      <c r="S23" s="40">
        <f>2*Tabella336419[[#This Row],[Prec]]*Tabella336419[[#This Row],[Rec]]/(Tabella336419[[#This Row],[Prec]]+Tabella336419[[#This Row],[Rec]])</f>
        <v>1</v>
      </c>
      <c r="U23">
        <v>-13</v>
      </c>
      <c r="V23">
        <v>92</v>
      </c>
      <c r="W23" s="45">
        <v>0</v>
      </c>
      <c r="X23">
        <v>234</v>
      </c>
      <c r="Y23" s="45">
        <v>0</v>
      </c>
      <c r="Z23" s="40">
        <f>Tabella18[[#This Row],[train NL]]/X$2</f>
        <v>8.0321285140562242E-3</v>
      </c>
      <c r="AA23" s="40">
        <f>Tabella18[[#This Row],[train L]]/Y$2</f>
        <v>0</v>
      </c>
      <c r="AB23">
        <v>18</v>
      </c>
      <c r="AC23">
        <v>0</v>
      </c>
      <c r="AD23">
        <v>344</v>
      </c>
      <c r="AE23">
        <v>0</v>
      </c>
      <c r="AF23" s="40">
        <f>Tabella18[[#This Row],[tot NL]]/$H$2</f>
        <v>8.1815154830423825E-3</v>
      </c>
      <c r="AG23" s="40">
        <f>Tabella18[[#This Row],[tot L]]/$I$2</f>
        <v>0</v>
      </c>
    </row>
    <row r="24" spans="2:33" x14ac:dyDescent="0.25">
      <c r="G24">
        <v>21</v>
      </c>
      <c r="H24">
        <v>144</v>
      </c>
      <c r="I24">
        <v>0</v>
      </c>
      <c r="J24" s="40">
        <f>Tabella336419[[#This Row],[tot links]]/Tabella336419[[#This Row],[Tot]]</f>
        <v>3.1110491071428572E-2</v>
      </c>
      <c r="K24" s="40">
        <f>Tabella336419[[#This Row],[tot links]]/I$2</f>
        <v>1</v>
      </c>
      <c r="L24" s="41">
        <f>Tabella336419[[#This Row],[tot links]]+Tabella336419[[#This Row],[tot not links]]</f>
        <v>43008</v>
      </c>
      <c r="M24" s="41">
        <f>SUM($I$4:I24)</f>
        <v>1338</v>
      </c>
      <c r="N24" s="41">
        <f>SUM($H$4:H24)</f>
        <v>41670</v>
      </c>
      <c r="P24" s="41">
        <f>I$2-Tabella336419[[#This Row],[tot links]]</f>
        <v>0</v>
      </c>
      <c r="Q24" s="40">
        <f>Tabella336419[[#This Row],[tot links]]/(Tabella336419[[#This Row],[tot links]]+Tabella336419[[#This Row],[FP]])</f>
        <v>1</v>
      </c>
      <c r="R24" s="40">
        <f>Tabella336419[[#This Row],[tot links]]/(Tabella336419[[#This Row],[tot links]]+Tabella336419[[#This Row],[FN]])</f>
        <v>1</v>
      </c>
      <c r="S24" s="40">
        <f>2*Tabella336419[[#This Row],[Prec]]*Tabella336419[[#This Row],[Rec]]/(Tabella336419[[#This Row],[Prec]]+Tabella336419[[#This Row],[Rec]])</f>
        <v>1</v>
      </c>
      <c r="U24">
        <v>-12</v>
      </c>
      <c r="V24">
        <v>109</v>
      </c>
      <c r="W24" s="45">
        <v>0</v>
      </c>
      <c r="X24">
        <v>284</v>
      </c>
      <c r="Y24" s="45">
        <v>0</v>
      </c>
      <c r="Z24" s="40">
        <f>Tabella18[[#This Row],[train NL]]/X$2</f>
        <v>9.7483952905639652E-3</v>
      </c>
      <c r="AA24" s="40">
        <f>Tabella18[[#This Row],[train L]]/Y$2</f>
        <v>0</v>
      </c>
      <c r="AB24">
        <v>26</v>
      </c>
      <c r="AC24">
        <v>0</v>
      </c>
      <c r="AD24">
        <v>419</v>
      </c>
      <c r="AE24">
        <v>0</v>
      </c>
      <c r="AF24" s="40">
        <f>Tabella18[[#This Row],[tot NL]]/$H$2</f>
        <v>9.9652761261475528E-3</v>
      </c>
      <c r="AG24" s="40">
        <f>Tabella18[[#This Row],[tot L]]/$I$2</f>
        <v>0</v>
      </c>
    </row>
    <row r="25" spans="2:33" x14ac:dyDescent="0.25">
      <c r="G25">
        <v>22</v>
      </c>
      <c r="H25">
        <v>110</v>
      </c>
      <c r="I25">
        <v>0</v>
      </c>
      <c r="J25" s="40">
        <f>Tabella336419[[#This Row],[tot links]]/Tabella336419[[#This Row],[Tot]]</f>
        <v>3.1031123892573866E-2</v>
      </c>
      <c r="K25" s="40">
        <f>Tabella336419[[#This Row],[tot links]]/I$2</f>
        <v>1</v>
      </c>
      <c r="L25" s="41">
        <f>Tabella336419[[#This Row],[tot links]]+Tabella336419[[#This Row],[tot not links]]</f>
        <v>43118</v>
      </c>
      <c r="M25" s="41">
        <f>SUM($I$4:I25)</f>
        <v>1338</v>
      </c>
      <c r="N25" s="41">
        <f>SUM($H$4:H25)</f>
        <v>41780</v>
      </c>
      <c r="P25" s="41">
        <f>I$2-Tabella336419[[#This Row],[tot links]]</f>
        <v>0</v>
      </c>
      <c r="Q25" s="40">
        <f>Tabella336419[[#This Row],[tot links]]/(Tabella336419[[#This Row],[tot links]]+Tabella336419[[#This Row],[FP]])</f>
        <v>1</v>
      </c>
      <c r="R25" s="40">
        <f>Tabella336419[[#This Row],[tot links]]/(Tabella336419[[#This Row],[tot links]]+Tabella336419[[#This Row],[FN]])</f>
        <v>1</v>
      </c>
      <c r="S25" s="40">
        <f>2*Tabella336419[[#This Row],[Prec]]*Tabella336419[[#This Row],[Rec]]/(Tabella336419[[#This Row],[Prec]]+Tabella336419[[#This Row],[Rec]])</f>
        <v>1</v>
      </c>
      <c r="U25">
        <v>-11</v>
      </c>
      <c r="V25">
        <v>129</v>
      </c>
      <c r="W25" s="45">
        <v>0</v>
      </c>
      <c r="X25">
        <v>349</v>
      </c>
      <c r="Y25" s="45">
        <v>0</v>
      </c>
      <c r="Z25" s="40">
        <f>Tabella18[[#This Row],[train NL]]/X$2</f>
        <v>1.1979542100024028E-2</v>
      </c>
      <c r="AA25" s="40">
        <f>Tabella18[[#This Row],[train L]]/Y$2</f>
        <v>0</v>
      </c>
      <c r="AB25">
        <v>36</v>
      </c>
      <c r="AC25">
        <v>0</v>
      </c>
      <c r="AD25">
        <v>514</v>
      </c>
      <c r="AE25">
        <v>0</v>
      </c>
      <c r="AF25" s="40">
        <f>Tabella18[[#This Row],[tot NL]]/$H$2</f>
        <v>1.2224706274080769E-2</v>
      </c>
      <c r="AG25" s="40">
        <f>Tabella18[[#This Row],[tot L]]/$I$2</f>
        <v>0</v>
      </c>
    </row>
    <row r="26" spans="2:33" x14ac:dyDescent="0.25">
      <c r="G26">
        <v>23</v>
      </c>
      <c r="H26">
        <v>80</v>
      </c>
      <c r="I26">
        <v>0</v>
      </c>
      <c r="J26" s="40">
        <f>Tabella336419[[#This Row],[tot links]]/Tabella336419[[#This Row],[Tot]]</f>
        <v>3.0973656187786473E-2</v>
      </c>
      <c r="K26" s="40">
        <f>Tabella336419[[#This Row],[tot links]]/I$2</f>
        <v>1</v>
      </c>
      <c r="L26" s="41">
        <f>Tabella336419[[#This Row],[tot links]]+Tabella336419[[#This Row],[tot not links]]</f>
        <v>43198</v>
      </c>
      <c r="M26" s="41">
        <f>SUM($I$4:I26)</f>
        <v>1338</v>
      </c>
      <c r="N26" s="41">
        <f>SUM($H$4:H26)</f>
        <v>41860</v>
      </c>
      <c r="P26" s="41">
        <f>I$2-Tabella336419[[#This Row],[tot links]]</f>
        <v>0</v>
      </c>
      <c r="Q26" s="40">
        <f>Tabella336419[[#This Row],[tot links]]/(Tabella336419[[#This Row],[tot links]]+Tabella336419[[#This Row],[FP]])</f>
        <v>1</v>
      </c>
      <c r="R26" s="40">
        <f>Tabella336419[[#This Row],[tot links]]/(Tabella336419[[#This Row],[tot links]]+Tabella336419[[#This Row],[FN]])</f>
        <v>1</v>
      </c>
      <c r="S26" s="40">
        <f>2*Tabella336419[[#This Row],[Prec]]*Tabella336419[[#This Row],[Rec]]/(Tabella336419[[#This Row],[Prec]]+Tabella336419[[#This Row],[Rec]])</f>
        <v>1</v>
      </c>
      <c r="U26">
        <v>-10</v>
      </c>
      <c r="V26">
        <v>151</v>
      </c>
      <c r="W26" s="45">
        <v>0</v>
      </c>
      <c r="X26">
        <v>432</v>
      </c>
      <c r="Y26" s="45">
        <v>0</v>
      </c>
      <c r="Z26" s="40">
        <f>Tabella18[[#This Row],[train NL]]/X$2</f>
        <v>1.4828544949026877E-2</v>
      </c>
      <c r="AA26" s="40">
        <f>Tabella18[[#This Row],[train L]]/Y$2</f>
        <v>0</v>
      </c>
      <c r="AB26">
        <v>47</v>
      </c>
      <c r="AC26">
        <v>0</v>
      </c>
      <c r="AD26">
        <v>630</v>
      </c>
      <c r="AE26">
        <v>0</v>
      </c>
      <c r="AF26" s="40">
        <f>Tabella18[[#This Row],[tot NL]]/$H$2</f>
        <v>1.4983589402083433E-2</v>
      </c>
      <c r="AG26" s="40">
        <f>Tabella18[[#This Row],[tot L]]/$I$2</f>
        <v>0</v>
      </c>
    </row>
    <row r="27" spans="2:33" x14ac:dyDescent="0.25">
      <c r="G27">
        <v>24</v>
      </c>
      <c r="H27">
        <v>58</v>
      </c>
      <c r="I27">
        <v>0</v>
      </c>
      <c r="J27" s="40">
        <f>Tabella336419[[#This Row],[tot links]]/Tabella336419[[#This Row],[Tot]]</f>
        <v>3.0932125023118179E-2</v>
      </c>
      <c r="K27" s="40">
        <f>Tabella336419[[#This Row],[tot links]]/I$2</f>
        <v>1</v>
      </c>
      <c r="L27" s="41">
        <f>Tabella336419[[#This Row],[tot links]]+Tabella336419[[#This Row],[tot not links]]</f>
        <v>43256</v>
      </c>
      <c r="M27" s="41">
        <f>SUM($I$4:I27)</f>
        <v>1338</v>
      </c>
      <c r="N27" s="41">
        <f>SUM($H$4:H27)</f>
        <v>41918</v>
      </c>
      <c r="P27" s="41">
        <f>I$2-Tabella336419[[#This Row],[tot links]]</f>
        <v>0</v>
      </c>
      <c r="Q27" s="40">
        <f>Tabella336419[[#This Row],[tot links]]/(Tabella336419[[#This Row],[tot links]]+Tabella336419[[#This Row],[FP]])</f>
        <v>1</v>
      </c>
      <c r="R27" s="40">
        <f>Tabella336419[[#This Row],[tot links]]/(Tabella336419[[#This Row],[tot links]]+Tabella336419[[#This Row],[FN]])</f>
        <v>1</v>
      </c>
      <c r="S27" s="40">
        <f>2*Tabella336419[[#This Row],[Prec]]*Tabella336419[[#This Row],[Rec]]/(Tabella336419[[#This Row],[Prec]]+Tabella336419[[#This Row],[Rec]])</f>
        <v>1</v>
      </c>
      <c r="U27">
        <v>-9</v>
      </c>
      <c r="V27">
        <v>176</v>
      </c>
      <c r="W27" s="45">
        <v>0</v>
      </c>
      <c r="X27">
        <v>538</v>
      </c>
      <c r="Y27" s="45">
        <v>0</v>
      </c>
      <c r="Z27" s="40">
        <f>Tabella18[[#This Row],[train NL]]/X$2</f>
        <v>1.8467030515223287E-2</v>
      </c>
      <c r="AA27" s="40">
        <f>Tabella18[[#This Row],[train L]]/Y$2</f>
        <v>0</v>
      </c>
      <c r="AB27">
        <v>61</v>
      </c>
      <c r="AC27">
        <v>0</v>
      </c>
      <c r="AD27">
        <v>775</v>
      </c>
      <c r="AE27">
        <v>0</v>
      </c>
      <c r="AF27" s="40">
        <f>Tabella18[[#This Row],[tot NL]]/$H$2</f>
        <v>1.8432193312086762E-2</v>
      </c>
      <c r="AG27" s="40">
        <f>Tabella18[[#This Row],[tot L]]/$I$2</f>
        <v>0</v>
      </c>
    </row>
    <row r="28" spans="2:33" x14ac:dyDescent="0.25">
      <c r="G28">
        <v>25</v>
      </c>
      <c r="H28">
        <v>42</v>
      </c>
      <c r="I28">
        <v>0</v>
      </c>
      <c r="J28" s="40">
        <f>Tabella336419[[#This Row],[tot links]]/Tabella336419[[#This Row],[Tot]]</f>
        <v>3.090212019030902E-2</v>
      </c>
      <c r="K28" s="40">
        <f>Tabella336419[[#This Row],[tot links]]/I$2</f>
        <v>1</v>
      </c>
      <c r="L28" s="41">
        <f>Tabella336419[[#This Row],[tot links]]+Tabella336419[[#This Row],[tot not links]]</f>
        <v>43298</v>
      </c>
      <c r="M28" s="41">
        <f>SUM($I$4:I28)</f>
        <v>1338</v>
      </c>
      <c r="N28" s="41">
        <f>SUM($H$4:H28)</f>
        <v>41960</v>
      </c>
      <c r="P28" s="41">
        <f>I$2-Tabella336419[[#This Row],[tot links]]</f>
        <v>0</v>
      </c>
      <c r="Q28" s="40">
        <f>Tabella336419[[#This Row],[tot links]]/(Tabella336419[[#This Row],[tot links]]+Tabella336419[[#This Row],[FP]])</f>
        <v>1</v>
      </c>
      <c r="R28" s="40">
        <f>Tabella336419[[#This Row],[tot links]]/(Tabella336419[[#This Row],[tot links]]+Tabella336419[[#This Row],[FN]])</f>
        <v>1</v>
      </c>
      <c r="S28" s="40">
        <f>2*Tabella336419[[#This Row],[Prec]]*Tabella336419[[#This Row],[Rec]]/(Tabella336419[[#This Row],[Prec]]+Tabella336419[[#This Row],[Rec]])</f>
        <v>1</v>
      </c>
      <c r="U28">
        <v>-8</v>
      </c>
      <c r="V28">
        <v>205</v>
      </c>
      <c r="W28" s="45">
        <v>0</v>
      </c>
      <c r="X28">
        <v>668</v>
      </c>
      <c r="Y28" s="45">
        <v>0</v>
      </c>
      <c r="Z28" s="40">
        <f>Tabella18[[#This Row],[train NL]]/X$2</f>
        <v>2.2929324134143413E-2</v>
      </c>
      <c r="AA28" s="40">
        <f>Tabella18[[#This Row],[train L]]/Y$2</f>
        <v>0</v>
      </c>
      <c r="AB28">
        <v>80</v>
      </c>
      <c r="AC28">
        <v>0</v>
      </c>
      <c r="AD28">
        <v>953</v>
      </c>
      <c r="AE28">
        <v>0</v>
      </c>
      <c r="AF28" s="40">
        <f>Tabella18[[#This Row],[tot NL]]/$H$2</f>
        <v>2.2665651905056365E-2</v>
      </c>
      <c r="AG28" s="40">
        <f>Tabella18[[#This Row],[tot L]]/$I$2</f>
        <v>0</v>
      </c>
    </row>
    <row r="29" spans="2:33" x14ac:dyDescent="0.25">
      <c r="G29">
        <v>26</v>
      </c>
      <c r="H29">
        <v>30</v>
      </c>
      <c r="I29">
        <v>0</v>
      </c>
      <c r="J29" s="40">
        <f>Tabella336419[[#This Row],[tot links]]/Tabella336419[[#This Row],[Tot]]</f>
        <v>3.0880723781388477E-2</v>
      </c>
      <c r="K29" s="40">
        <f>Tabella336419[[#This Row],[tot links]]/I$2</f>
        <v>1</v>
      </c>
      <c r="L29" s="41">
        <f>Tabella336419[[#This Row],[tot links]]+Tabella336419[[#This Row],[tot not links]]</f>
        <v>43328</v>
      </c>
      <c r="M29" s="41">
        <f>SUM($I$4:I29)</f>
        <v>1338</v>
      </c>
      <c r="N29" s="41">
        <f>SUM($H$4:H29)</f>
        <v>41990</v>
      </c>
      <c r="P29" s="41">
        <f>I$2-Tabella336419[[#This Row],[tot links]]</f>
        <v>0</v>
      </c>
      <c r="Q29" s="40">
        <f>Tabella336419[[#This Row],[tot links]]/(Tabella336419[[#This Row],[tot links]]+Tabella336419[[#This Row],[FP]])</f>
        <v>1</v>
      </c>
      <c r="R29" s="40">
        <f>Tabella336419[[#This Row],[tot links]]/(Tabella336419[[#This Row],[tot links]]+Tabella336419[[#This Row],[FN]])</f>
        <v>1</v>
      </c>
      <c r="S29" s="40">
        <f>2*Tabella336419[[#This Row],[Prec]]*Tabella336419[[#This Row],[Rec]]/(Tabella336419[[#This Row],[Prec]]+Tabella336419[[#This Row],[Rec]])</f>
        <v>1</v>
      </c>
      <c r="U29">
        <v>-7</v>
      </c>
      <c r="V29">
        <v>245</v>
      </c>
      <c r="W29" s="45">
        <v>0</v>
      </c>
      <c r="X29">
        <v>816</v>
      </c>
      <c r="Y29" s="45">
        <v>0</v>
      </c>
      <c r="Z29" s="40">
        <f>Tabella18[[#This Row],[train NL]]/X$2</f>
        <v>2.8009473792606324E-2</v>
      </c>
      <c r="AA29" s="40">
        <f>Tabella18[[#This Row],[train L]]/Y$2</f>
        <v>0</v>
      </c>
      <c r="AB29">
        <v>107</v>
      </c>
      <c r="AC29">
        <v>0</v>
      </c>
      <c r="AD29">
        <v>1168</v>
      </c>
      <c r="AE29">
        <v>0</v>
      </c>
      <c r="AF29" s="40">
        <f>Tabella18[[#This Row],[tot NL]]/$H$2</f>
        <v>2.7779099081957855E-2</v>
      </c>
      <c r="AG29" s="40">
        <f>Tabella18[[#This Row],[tot L]]/$I$2</f>
        <v>0</v>
      </c>
    </row>
    <row r="30" spans="2:33" x14ac:dyDescent="0.25">
      <c r="G30">
        <v>27</v>
      </c>
      <c r="H30">
        <v>20</v>
      </c>
      <c r="I30">
        <v>0</v>
      </c>
      <c r="J30" s="40">
        <f>Tabella336419[[#This Row],[tot links]]/Tabella336419[[#This Row],[Tot]]</f>
        <v>3.0866475961982099E-2</v>
      </c>
      <c r="K30" s="40">
        <f>Tabella336419[[#This Row],[tot links]]/I$2</f>
        <v>1</v>
      </c>
      <c r="L30" s="41">
        <f>Tabella336419[[#This Row],[tot links]]+Tabella336419[[#This Row],[tot not links]]</f>
        <v>43348</v>
      </c>
      <c r="M30" s="41">
        <f>SUM($I$4:I30)</f>
        <v>1338</v>
      </c>
      <c r="N30" s="41">
        <f>SUM($H$4:H30)</f>
        <v>42010</v>
      </c>
      <c r="P30" s="41">
        <f>I$2-Tabella336419[[#This Row],[tot links]]</f>
        <v>0</v>
      </c>
      <c r="Q30" s="40">
        <f>Tabella336419[[#This Row],[tot links]]/(Tabella336419[[#This Row],[tot links]]+Tabella336419[[#This Row],[FP]])</f>
        <v>1</v>
      </c>
      <c r="R30" s="40">
        <f>Tabella336419[[#This Row],[tot links]]/(Tabella336419[[#This Row],[tot links]]+Tabella336419[[#This Row],[FN]])</f>
        <v>1</v>
      </c>
      <c r="S30" s="40">
        <f>2*Tabella336419[[#This Row],[Prec]]*Tabella336419[[#This Row],[Rec]]/(Tabella336419[[#This Row],[Prec]]+Tabella336419[[#This Row],[Rec]])</f>
        <v>1</v>
      </c>
      <c r="U30">
        <v>-6</v>
      </c>
      <c r="V30">
        <v>290</v>
      </c>
      <c r="W30" s="45">
        <v>1</v>
      </c>
      <c r="X30">
        <v>1008</v>
      </c>
      <c r="Y30" s="45">
        <v>0</v>
      </c>
      <c r="Z30" s="40">
        <f>Tabella18[[#This Row],[train NL]]/X$2</f>
        <v>3.4599938214396046E-2</v>
      </c>
      <c r="AA30" s="40">
        <f>Tabella18[[#This Row],[train L]]/Y$2</f>
        <v>0</v>
      </c>
      <c r="AB30">
        <v>138</v>
      </c>
      <c r="AC30">
        <v>0</v>
      </c>
      <c r="AD30">
        <v>1436</v>
      </c>
      <c r="AE30">
        <v>1</v>
      </c>
      <c r="AF30" s="40">
        <f>Tabella18[[#This Row],[tot NL]]/$H$2</f>
        <v>3.4153070446653666E-2</v>
      </c>
      <c r="AG30" s="40">
        <f>Tabella18[[#This Row],[tot L]]/$I$2</f>
        <v>7.4738415545590436E-4</v>
      </c>
    </row>
    <row r="31" spans="2:33" x14ac:dyDescent="0.25">
      <c r="G31">
        <v>28</v>
      </c>
      <c r="H31">
        <v>14</v>
      </c>
      <c r="I31">
        <v>0</v>
      </c>
      <c r="J31" s="40">
        <f>Tabella336419[[#This Row],[tot links]]/Tabella336419[[#This Row],[Tot]]</f>
        <v>3.0856510308565104E-2</v>
      </c>
      <c r="K31" s="40">
        <f>Tabella336419[[#This Row],[tot links]]/I$2</f>
        <v>1</v>
      </c>
      <c r="L31" s="41">
        <f>Tabella336419[[#This Row],[tot links]]+Tabella336419[[#This Row],[tot not links]]</f>
        <v>43362</v>
      </c>
      <c r="M31" s="41">
        <f>SUM($I$4:I31)</f>
        <v>1338</v>
      </c>
      <c r="N31" s="41">
        <f>SUM($H$4:H31)</f>
        <v>42024</v>
      </c>
      <c r="P31" s="41">
        <f>I$2-Tabella336419[[#This Row],[tot links]]</f>
        <v>0</v>
      </c>
      <c r="Q31" s="40">
        <f>Tabella336419[[#This Row],[tot links]]/(Tabella336419[[#This Row],[tot links]]+Tabella336419[[#This Row],[FP]])</f>
        <v>1</v>
      </c>
      <c r="R31" s="40">
        <f>Tabella336419[[#This Row],[tot links]]/(Tabella336419[[#This Row],[tot links]]+Tabella336419[[#This Row],[FN]])</f>
        <v>1</v>
      </c>
      <c r="S31" s="40">
        <f>2*Tabella336419[[#This Row],[Prec]]*Tabella336419[[#This Row],[Rec]]/(Tabella336419[[#This Row],[Prec]]+Tabella336419[[#This Row],[Rec]])</f>
        <v>1</v>
      </c>
      <c r="U31">
        <v>-5</v>
      </c>
      <c r="V31">
        <v>358</v>
      </c>
      <c r="W31" s="45">
        <v>1</v>
      </c>
      <c r="X31">
        <v>1233</v>
      </c>
      <c r="Y31" s="45">
        <v>3</v>
      </c>
      <c r="Z31" s="40">
        <f>Tabella18[[#This Row],[train NL]]/X$2</f>
        <v>4.2323138708680874E-2</v>
      </c>
      <c r="AA31" s="40">
        <f>Tabella18[[#This Row],[train L]]/Y$2</f>
        <v>3.2502708559046588E-3</v>
      </c>
      <c r="AB31">
        <v>173</v>
      </c>
      <c r="AC31">
        <v>0</v>
      </c>
      <c r="AD31">
        <v>1764</v>
      </c>
      <c r="AE31">
        <v>4</v>
      </c>
      <c r="AF31" s="40">
        <f>Tabella18[[#This Row],[tot NL]]/$H$2</f>
        <v>4.195405032583361E-2</v>
      </c>
      <c r="AG31" s="40">
        <f>Tabella18[[#This Row],[tot L]]/$I$2</f>
        <v>2.9895366218236174E-3</v>
      </c>
    </row>
    <row r="32" spans="2:33" x14ac:dyDescent="0.25">
      <c r="G32">
        <v>29</v>
      </c>
      <c r="H32">
        <v>10</v>
      </c>
      <c r="I32">
        <v>0</v>
      </c>
      <c r="J32" s="40">
        <f>Tabella336419[[#This Row],[tot links]]/Tabella336419[[#This Row],[Tot]]</f>
        <v>3.084939592363737E-2</v>
      </c>
      <c r="K32" s="40">
        <f>Tabella336419[[#This Row],[tot links]]/I$2</f>
        <v>1</v>
      </c>
      <c r="L32" s="41">
        <f>Tabella336419[[#This Row],[tot links]]+Tabella336419[[#This Row],[tot not links]]</f>
        <v>43372</v>
      </c>
      <c r="M32" s="41">
        <f>SUM($I$4:I32)</f>
        <v>1338</v>
      </c>
      <c r="N32" s="41">
        <f>SUM($H$4:H32)</f>
        <v>42034</v>
      </c>
      <c r="P32" s="41">
        <f>I$2-Tabella336419[[#This Row],[tot links]]</f>
        <v>0</v>
      </c>
      <c r="Q32" s="40">
        <f>Tabella336419[[#This Row],[tot links]]/(Tabella336419[[#This Row],[tot links]]+Tabella336419[[#This Row],[FP]])</f>
        <v>1</v>
      </c>
      <c r="R32" s="40">
        <f>Tabella336419[[#This Row],[tot links]]/(Tabella336419[[#This Row],[tot links]]+Tabella336419[[#This Row],[FN]])</f>
        <v>1</v>
      </c>
      <c r="S32" s="40">
        <f>2*Tabella336419[[#This Row],[Prec]]*Tabella336419[[#This Row],[Rec]]/(Tabella336419[[#This Row],[Prec]]+Tabella336419[[#This Row],[Rec]])</f>
        <v>1</v>
      </c>
      <c r="U32">
        <v>-4</v>
      </c>
      <c r="V32">
        <v>441</v>
      </c>
      <c r="W32" s="45">
        <v>1</v>
      </c>
      <c r="X32">
        <v>1510</v>
      </c>
      <c r="Y32" s="45">
        <v>7</v>
      </c>
      <c r="Z32" s="40">
        <f>Tabella18[[#This Row],[train NL]]/X$2</f>
        <v>5.1831256650533758E-2</v>
      </c>
      <c r="AA32" s="40">
        <f>Tabella18[[#This Row],[train L]]/Y$2</f>
        <v>7.5839653304442039E-3</v>
      </c>
      <c r="AB32">
        <v>215</v>
      </c>
      <c r="AC32">
        <v>1</v>
      </c>
      <c r="AD32">
        <v>2166</v>
      </c>
      <c r="AE32">
        <v>9</v>
      </c>
      <c r="AF32" s="40">
        <f>Tabella18[[#This Row],[tot NL]]/$H$2</f>
        <v>5.1515007372877328E-2</v>
      </c>
      <c r="AG32" s="40">
        <f>Tabella18[[#This Row],[tot L]]/$I$2</f>
        <v>6.7264573991031393E-3</v>
      </c>
    </row>
    <row r="33" spans="7:35" x14ac:dyDescent="0.25">
      <c r="G33">
        <v>30</v>
      </c>
      <c r="H33">
        <v>6</v>
      </c>
      <c r="I33">
        <v>0</v>
      </c>
      <c r="J33" s="40">
        <f>Tabella336419[[#This Row],[tot links]]/Tabella336419[[#This Row],[Tot]]</f>
        <v>3.0845128867167688E-2</v>
      </c>
      <c r="K33" s="40">
        <f>Tabella336419[[#This Row],[tot links]]/I$2</f>
        <v>1</v>
      </c>
      <c r="L33" s="41">
        <f>Tabella336419[[#This Row],[tot links]]+Tabella336419[[#This Row],[tot not links]]</f>
        <v>43378</v>
      </c>
      <c r="M33" s="41">
        <f>SUM($I$4:I33)</f>
        <v>1338</v>
      </c>
      <c r="N33" s="41">
        <f>SUM($H$4:H33)</f>
        <v>42040</v>
      </c>
      <c r="P33" s="41">
        <f>I$2-Tabella336419[[#This Row],[tot links]]</f>
        <v>0</v>
      </c>
      <c r="Q33" s="40">
        <f>Tabella336419[[#This Row],[tot links]]/(Tabella336419[[#This Row],[tot links]]+Tabella336419[[#This Row],[FP]])</f>
        <v>1</v>
      </c>
      <c r="R33" s="40">
        <f>Tabella336419[[#This Row],[tot links]]/(Tabella336419[[#This Row],[tot links]]+Tabella336419[[#This Row],[FN]])</f>
        <v>1</v>
      </c>
      <c r="S33" s="40">
        <f>2*Tabella336419[[#This Row],[Prec]]*Tabella336419[[#This Row],[Rec]]/(Tabella336419[[#This Row],[Prec]]+Tabella336419[[#This Row],[Rec]])</f>
        <v>1</v>
      </c>
      <c r="U33">
        <v>-3</v>
      </c>
      <c r="V33">
        <v>545</v>
      </c>
      <c r="W33" s="45">
        <v>4</v>
      </c>
      <c r="X33">
        <v>1848</v>
      </c>
      <c r="Y33" s="45">
        <v>21</v>
      </c>
      <c r="Z33" s="40">
        <f>Tabella18[[#This Row],[train NL]]/X$2</f>
        <v>6.3433220059726084E-2</v>
      </c>
      <c r="AA33" s="40">
        <f>Tabella18[[#This Row],[train L]]/Y$2</f>
        <v>2.2751895991332611E-2</v>
      </c>
      <c r="AB33">
        <v>267</v>
      </c>
      <c r="AC33">
        <v>2</v>
      </c>
      <c r="AD33">
        <v>2660</v>
      </c>
      <c r="AE33">
        <v>27</v>
      </c>
      <c r="AF33" s="40">
        <f>Tabella18[[#This Row],[tot NL]]/$H$2</f>
        <v>6.3264044142130049E-2</v>
      </c>
      <c r="AG33" s="40">
        <f>Tabella18[[#This Row],[tot L]]/$I$2</f>
        <v>2.0179372197309416E-2</v>
      </c>
    </row>
    <row r="34" spans="7:35" x14ac:dyDescent="0.25">
      <c r="G34">
        <v>31</v>
      </c>
      <c r="H34">
        <v>4</v>
      </c>
      <c r="I34">
        <v>0</v>
      </c>
      <c r="J34" s="40">
        <f>Tabella336419[[#This Row],[tot links]]/Tabella336419[[#This Row],[Tot]]</f>
        <v>3.0842284818588354E-2</v>
      </c>
      <c r="K34" s="40">
        <f>Tabella336419[[#This Row],[tot links]]/I$2</f>
        <v>1</v>
      </c>
      <c r="L34" s="41">
        <f>Tabella336419[[#This Row],[tot links]]+Tabella336419[[#This Row],[tot not links]]</f>
        <v>43382</v>
      </c>
      <c r="M34" s="41">
        <f>SUM($I$4:I34)</f>
        <v>1338</v>
      </c>
      <c r="N34" s="41">
        <f>SUM($H$4:H34)</f>
        <v>42044</v>
      </c>
      <c r="P34" s="41">
        <f>I$2-Tabella336419[[#This Row],[tot links]]</f>
        <v>0</v>
      </c>
      <c r="Q34" s="40">
        <f>Tabella336419[[#This Row],[tot links]]/(Tabella336419[[#This Row],[tot links]]+Tabella336419[[#This Row],[FP]])</f>
        <v>1</v>
      </c>
      <c r="R34" s="40">
        <f>Tabella336419[[#This Row],[tot links]]/(Tabella336419[[#This Row],[tot links]]+Tabella336419[[#This Row],[FN]])</f>
        <v>1</v>
      </c>
      <c r="S34" s="40">
        <f>2*Tabella336419[[#This Row],[Prec]]*Tabella336419[[#This Row],[Rec]]/(Tabella336419[[#This Row],[Prec]]+Tabella336419[[#This Row],[Rec]])</f>
        <v>1</v>
      </c>
      <c r="U34">
        <v>-2</v>
      </c>
      <c r="V34">
        <v>664</v>
      </c>
      <c r="W34" s="45">
        <v>9</v>
      </c>
      <c r="X34">
        <v>2246</v>
      </c>
      <c r="Y34" s="45">
        <v>66</v>
      </c>
      <c r="Z34" s="40">
        <f>Tabella18[[#This Row],[train NL]]/X$2</f>
        <v>7.709470360072769E-2</v>
      </c>
      <c r="AA34" s="40">
        <f>Tabella18[[#This Row],[train L]]/Y$2</f>
        <v>7.1505958829902488E-2</v>
      </c>
      <c r="AB34">
        <v>326</v>
      </c>
      <c r="AC34">
        <v>6</v>
      </c>
      <c r="AD34">
        <v>3236</v>
      </c>
      <c r="AE34">
        <v>81</v>
      </c>
      <c r="AF34" s="40">
        <f>Tabella18[[#This Row],[tot NL]]/$H$2</f>
        <v>7.6963325881177755E-2</v>
      </c>
      <c r="AG34" s="40">
        <f>Tabella18[[#This Row],[tot L]]/$I$2</f>
        <v>6.0538116591928252E-2</v>
      </c>
    </row>
    <row r="35" spans="7:35" x14ac:dyDescent="0.25">
      <c r="G35">
        <v>32</v>
      </c>
      <c r="H35">
        <v>2</v>
      </c>
      <c r="I35">
        <v>0</v>
      </c>
      <c r="J35" s="40">
        <f>Tabella336419[[#This Row],[tot links]]/Tabella336419[[#This Row],[Tot]]</f>
        <v>3.0840862990964411E-2</v>
      </c>
      <c r="K35" s="40">
        <f>Tabella336419[[#This Row],[tot links]]/I$2</f>
        <v>1</v>
      </c>
      <c r="L35" s="41">
        <f>Tabella336419[[#This Row],[tot links]]+Tabella336419[[#This Row],[tot not links]]</f>
        <v>43384</v>
      </c>
      <c r="M35" s="41">
        <f>SUM($I$4:I35)</f>
        <v>1338</v>
      </c>
      <c r="N35" s="41">
        <f>SUM($H$4:H35)</f>
        <v>42046</v>
      </c>
      <c r="P35" s="41">
        <f>I$2-Tabella336419[[#This Row],[tot links]]</f>
        <v>0</v>
      </c>
      <c r="Q35" s="40">
        <f>Tabella336419[[#This Row],[tot links]]/(Tabella336419[[#This Row],[tot links]]+Tabella336419[[#This Row],[FP]])</f>
        <v>1</v>
      </c>
      <c r="R35" s="40">
        <f>Tabella336419[[#This Row],[tot links]]/(Tabella336419[[#This Row],[tot links]]+Tabella336419[[#This Row],[FN]])</f>
        <v>1</v>
      </c>
      <c r="S35" s="40">
        <f>2*Tabella336419[[#This Row],[Prec]]*Tabella336419[[#This Row],[Rec]]/(Tabella336419[[#This Row],[Prec]]+Tabella336419[[#This Row],[Rec]])</f>
        <v>1</v>
      </c>
      <c r="U35">
        <v>-1</v>
      </c>
      <c r="V35">
        <v>759</v>
      </c>
      <c r="W35" s="45">
        <v>64</v>
      </c>
      <c r="X35">
        <v>2594</v>
      </c>
      <c r="Y35" s="45">
        <v>231</v>
      </c>
      <c r="Z35" s="40">
        <f>Tabella18[[#This Row],[train NL]]/X$2</f>
        <v>8.903992036522157E-2</v>
      </c>
      <c r="AA35" s="40">
        <f>Tabella18[[#This Row],[train L]]/Y$2</f>
        <v>0.2502708559046587</v>
      </c>
      <c r="AB35">
        <v>369</v>
      </c>
      <c r="AC35">
        <v>31</v>
      </c>
      <c r="AD35">
        <v>3722</v>
      </c>
      <c r="AE35">
        <v>326</v>
      </c>
      <c r="AF35" s="40">
        <f>Tabella18[[#This Row],[tot NL]]/$H$2</f>
        <v>8.8522094848499266E-2</v>
      </c>
      <c r="AG35" s="40">
        <f>Tabella18[[#This Row],[tot L]]/$I$2</f>
        <v>0.24364723467862481</v>
      </c>
      <c r="AI35" s="40">
        <f>SUM(AG34:AG38)</f>
        <v>0.88415545590433486</v>
      </c>
    </row>
    <row r="36" spans="7:35" hidden="1" x14ac:dyDescent="0.25">
      <c r="U36">
        <v>0</v>
      </c>
      <c r="V36">
        <v>0</v>
      </c>
      <c r="W36" s="45">
        <v>0</v>
      </c>
      <c r="X36">
        <v>0</v>
      </c>
      <c r="Y36" s="45">
        <v>0</v>
      </c>
      <c r="Z36" s="45">
        <f>Tabella18[[#This Row],[train NL]]/X$2</f>
        <v>0</v>
      </c>
      <c r="AA36" s="45">
        <f>Tabella18[[#This Row],[train L]]/Y$2</f>
        <v>0</v>
      </c>
      <c r="AB36">
        <v>0</v>
      </c>
      <c r="AC36">
        <v>0</v>
      </c>
      <c r="AD36">
        <v>0</v>
      </c>
      <c r="AE36">
        <v>0</v>
      </c>
      <c r="AF36" s="40">
        <f>Tabella18[[#This Row],[tot NL]]/$H$2</f>
        <v>0</v>
      </c>
      <c r="AG36" s="40">
        <f>Tabella18[[#This Row],[tot L]]/$I$2</f>
        <v>0</v>
      </c>
    </row>
    <row r="37" spans="7:35" x14ac:dyDescent="0.25">
      <c r="U37">
        <v>1</v>
      </c>
      <c r="V37">
        <v>692</v>
      </c>
      <c r="W37" s="45">
        <v>131</v>
      </c>
      <c r="X37">
        <v>2408</v>
      </c>
      <c r="Y37" s="45">
        <v>417</v>
      </c>
      <c r="Z37" s="40">
        <f>Tabella18[[#This Row],[train NL]]/X$2</f>
        <v>8.2655407956612775E-2</v>
      </c>
      <c r="AA37" s="40">
        <f>Tabella18[[#This Row],[train L]]/Y$2</f>
        <v>0.45178764897074758</v>
      </c>
      <c r="AB37">
        <v>334</v>
      </c>
      <c r="AC37">
        <v>66</v>
      </c>
      <c r="AD37">
        <v>3434</v>
      </c>
      <c r="AE37">
        <v>614</v>
      </c>
      <c r="AF37" s="40">
        <f>Tabella18[[#This Row],[tot NL]]/$H$2</f>
        <v>8.1672453978975407E-2</v>
      </c>
      <c r="AG37" s="40">
        <f>Tabella18[[#This Row],[tot L]]/$I$2</f>
        <v>0.45889387144992527</v>
      </c>
    </row>
    <row r="38" spans="7:35" x14ac:dyDescent="0.25">
      <c r="U38">
        <v>2</v>
      </c>
      <c r="V38">
        <v>641</v>
      </c>
      <c r="W38" s="45">
        <v>32</v>
      </c>
      <c r="X38">
        <v>2201</v>
      </c>
      <c r="Y38" s="45">
        <v>111</v>
      </c>
      <c r="Z38" s="40">
        <f>Tabella18[[#This Row],[train NL]]/X$2</f>
        <v>7.5550063501870726E-2</v>
      </c>
      <c r="AA38" s="40">
        <f>Tabella18[[#This Row],[train L]]/Y$2</f>
        <v>0.12026002166847237</v>
      </c>
      <c r="AB38">
        <v>313</v>
      </c>
      <c r="AC38">
        <v>19</v>
      </c>
      <c r="AD38">
        <v>3155</v>
      </c>
      <c r="AE38">
        <v>162</v>
      </c>
      <c r="AF38" s="40">
        <f>Tabella18[[#This Row],[tot NL]]/$H$2</f>
        <v>7.5036864386624172E-2</v>
      </c>
      <c r="AG38" s="40">
        <f>Tabella18[[#This Row],[tot L]]/$I$2</f>
        <v>0.1210762331838565</v>
      </c>
    </row>
    <row r="39" spans="7:35" x14ac:dyDescent="0.25">
      <c r="U39">
        <v>3</v>
      </c>
      <c r="V39">
        <v>537</v>
      </c>
      <c r="W39" s="45">
        <v>12</v>
      </c>
      <c r="X39">
        <v>1832</v>
      </c>
      <c r="Y39" s="45">
        <v>37</v>
      </c>
      <c r="Z39" s="40">
        <f>Tabella18[[#This Row],[train NL]]/X$2</f>
        <v>6.2884014691243606E-2</v>
      </c>
      <c r="AA39" s="40">
        <f>Tabella18[[#This Row],[train L]]/Y$2</f>
        <v>4.008667388949079E-2</v>
      </c>
      <c r="AB39">
        <v>260</v>
      </c>
      <c r="AC39">
        <v>9</v>
      </c>
      <c r="AD39">
        <v>2629</v>
      </c>
      <c r="AE39">
        <v>58</v>
      </c>
      <c r="AF39" s="40">
        <f>Tabella18[[#This Row],[tot NL]]/$H$2</f>
        <v>6.2526756409646583E-2</v>
      </c>
      <c r="AG39" s="40">
        <f>Tabella18[[#This Row],[tot L]]/$I$2</f>
        <v>4.3348281016442454E-2</v>
      </c>
    </row>
    <row r="40" spans="7:35" x14ac:dyDescent="0.25">
      <c r="U40">
        <v>4</v>
      </c>
      <c r="V40">
        <v>436</v>
      </c>
      <c r="W40" s="45">
        <v>6</v>
      </c>
      <c r="X40">
        <v>1503</v>
      </c>
      <c r="Y40" s="45">
        <v>14</v>
      </c>
      <c r="Z40" s="40">
        <f>Tabella18[[#This Row],[train NL]]/X$2</f>
        <v>5.1590979301822673E-2</v>
      </c>
      <c r="AA40" s="40">
        <f>Tabella18[[#This Row],[train L]]/Y$2</f>
        <v>1.5167930660888408E-2</v>
      </c>
      <c r="AB40">
        <v>212</v>
      </c>
      <c r="AC40">
        <v>4</v>
      </c>
      <c r="AD40">
        <v>2151</v>
      </c>
      <c r="AE40">
        <v>24</v>
      </c>
      <c r="AF40" s="40">
        <f>Tabella18[[#This Row],[tot NL]]/$H$2</f>
        <v>5.1158255244256289E-2</v>
      </c>
      <c r="AG40" s="40">
        <f>Tabella18[[#This Row],[tot L]]/$I$2</f>
        <v>1.7937219730941704E-2</v>
      </c>
    </row>
    <row r="41" spans="7:35" x14ac:dyDescent="0.25">
      <c r="U41">
        <v>5</v>
      </c>
      <c r="V41">
        <v>356</v>
      </c>
      <c r="W41" s="45">
        <v>3</v>
      </c>
      <c r="X41">
        <v>1231</v>
      </c>
      <c r="Y41" s="45">
        <v>5</v>
      </c>
      <c r="Z41" s="40">
        <f>Tabella18[[#This Row],[train NL]]/X$2</f>
        <v>4.2254488037620566E-2</v>
      </c>
      <c r="AA41" s="40">
        <f>Tabella18[[#This Row],[train L]]/Y$2</f>
        <v>5.4171180931744311E-3</v>
      </c>
      <c r="AB41">
        <v>172</v>
      </c>
      <c r="AC41">
        <v>1</v>
      </c>
      <c r="AD41">
        <v>1759</v>
      </c>
      <c r="AE41">
        <v>9</v>
      </c>
      <c r="AF41" s="40">
        <f>Tabella18[[#This Row],[tot NL]]/$H$2</f>
        <v>4.1835132949626597E-2</v>
      </c>
      <c r="AG41" s="40">
        <f>Tabella18[[#This Row],[tot L]]/$I$2</f>
        <v>6.7264573991031393E-3</v>
      </c>
    </row>
    <row r="42" spans="7:35" x14ac:dyDescent="0.25">
      <c r="U42">
        <v>6</v>
      </c>
      <c r="V42">
        <v>290</v>
      </c>
      <c r="W42" s="45">
        <v>1</v>
      </c>
      <c r="X42">
        <v>1005</v>
      </c>
      <c r="Y42" s="45">
        <v>3</v>
      </c>
      <c r="Z42" s="40">
        <f>Tabella18[[#This Row],[train NL]]/X$2</f>
        <v>3.4496962207805584E-2</v>
      </c>
      <c r="AA42" s="40">
        <f>Tabella18[[#This Row],[train L]]/Y$2</f>
        <v>3.2502708559046588E-3</v>
      </c>
      <c r="AB42">
        <v>138</v>
      </c>
      <c r="AC42">
        <v>0</v>
      </c>
      <c r="AD42">
        <v>1433</v>
      </c>
      <c r="AE42">
        <v>4</v>
      </c>
      <c r="AF42" s="40">
        <f>Tabella18[[#This Row],[tot NL]]/$H$2</f>
        <v>3.4081720020929455E-2</v>
      </c>
      <c r="AG42" s="40">
        <f>Tabella18[[#This Row],[tot L]]/$I$2</f>
        <v>2.9895366218236174E-3</v>
      </c>
    </row>
    <row r="43" spans="7:35" x14ac:dyDescent="0.25">
      <c r="U43">
        <v>7</v>
      </c>
      <c r="V43">
        <v>243</v>
      </c>
      <c r="W43" s="45">
        <v>2</v>
      </c>
      <c r="X43">
        <v>815</v>
      </c>
      <c r="Y43" s="45">
        <v>1</v>
      </c>
      <c r="Z43" s="40">
        <f>Tabella18[[#This Row],[train NL]]/X$2</f>
        <v>2.7975148457076167E-2</v>
      </c>
      <c r="AA43" s="40">
        <f>Tabella18[[#This Row],[train L]]/Y$2</f>
        <v>1.0834236186348862E-3</v>
      </c>
      <c r="AB43">
        <v>105</v>
      </c>
      <c r="AC43">
        <v>2</v>
      </c>
      <c r="AD43">
        <v>1163</v>
      </c>
      <c r="AE43">
        <v>5</v>
      </c>
      <c r="AF43" s="40">
        <f>Tabella18[[#This Row],[tot NL]]/$H$2</f>
        <v>2.7660181705750846E-2</v>
      </c>
      <c r="AG43" s="40">
        <f>Tabella18[[#This Row],[tot L]]/$I$2</f>
        <v>3.7369207772795215E-3</v>
      </c>
    </row>
    <row r="44" spans="7:35" x14ac:dyDescent="0.25">
      <c r="U44">
        <v>8</v>
      </c>
      <c r="V44">
        <v>203</v>
      </c>
      <c r="W44" s="45">
        <v>2</v>
      </c>
      <c r="X44">
        <v>665</v>
      </c>
      <c r="Y44" s="45">
        <v>3</v>
      </c>
      <c r="Z44" s="40">
        <f>Tabella18[[#This Row],[train NL]]/X$2</f>
        <v>2.2826348127552947E-2</v>
      </c>
      <c r="AA44" s="40">
        <f>Tabella18[[#This Row],[train L]]/Y$2</f>
        <v>3.2502708559046588E-3</v>
      </c>
      <c r="AB44">
        <v>79</v>
      </c>
      <c r="AC44">
        <v>1</v>
      </c>
      <c r="AD44">
        <v>947</v>
      </c>
      <c r="AE44">
        <v>6</v>
      </c>
      <c r="AF44" s="40">
        <f>Tabella18[[#This Row],[tot NL]]/$H$2</f>
        <v>2.2522951053607954E-2</v>
      </c>
      <c r="AG44" s="40">
        <f>Tabella18[[#This Row],[tot L]]/$I$2</f>
        <v>4.4843049327354259E-3</v>
      </c>
    </row>
    <row r="45" spans="7:35" x14ac:dyDescent="0.25">
      <c r="U45">
        <v>9</v>
      </c>
      <c r="V45">
        <v>175</v>
      </c>
      <c r="W45" s="45">
        <v>1</v>
      </c>
      <c r="X45">
        <v>536</v>
      </c>
      <c r="Y45" s="45">
        <v>2</v>
      </c>
      <c r="Z45" s="40">
        <f>Tabella18[[#This Row],[train NL]]/X$2</f>
        <v>1.8398379844162975E-2</v>
      </c>
      <c r="AA45" s="40">
        <f>Tabella18[[#This Row],[train L]]/Y$2</f>
        <v>2.1668472372697724E-3</v>
      </c>
      <c r="AB45">
        <v>60</v>
      </c>
      <c r="AC45">
        <v>1</v>
      </c>
      <c r="AD45">
        <v>771</v>
      </c>
      <c r="AE45">
        <v>4</v>
      </c>
      <c r="AF45" s="40">
        <f>Tabella18[[#This Row],[tot NL]]/$H$2</f>
        <v>1.8337059411121154E-2</v>
      </c>
      <c r="AG45" s="40">
        <f>Tabella18[[#This Row],[tot L]]/$I$2</f>
        <v>2.9895366218236174E-3</v>
      </c>
    </row>
    <row r="46" spans="7:35" x14ac:dyDescent="0.25">
      <c r="U46">
        <v>10</v>
      </c>
      <c r="V46">
        <v>151</v>
      </c>
      <c r="W46" s="45">
        <v>0</v>
      </c>
      <c r="X46">
        <v>430</v>
      </c>
      <c r="Y46" s="45">
        <v>2</v>
      </c>
      <c r="Z46" s="40">
        <f>Tabella18[[#This Row],[train NL]]/X$2</f>
        <v>1.4759894277966567E-2</v>
      </c>
      <c r="AA46" s="40">
        <f>Tabella18[[#This Row],[train L]]/Y$2</f>
        <v>2.1668472372697724E-3</v>
      </c>
      <c r="AB46">
        <v>47</v>
      </c>
      <c r="AC46">
        <v>0</v>
      </c>
      <c r="AD46">
        <v>628</v>
      </c>
      <c r="AE46">
        <v>2</v>
      </c>
      <c r="AF46" s="40">
        <f>Tabella18[[#This Row],[tot NL]]/$H$2</f>
        <v>1.4936022451600629E-2</v>
      </c>
      <c r="AG46" s="40">
        <f>Tabella18[[#This Row],[tot L]]/$I$2</f>
        <v>1.4947683109118087E-3</v>
      </c>
    </row>
    <row r="47" spans="7:35" x14ac:dyDescent="0.25">
      <c r="U47">
        <v>11</v>
      </c>
      <c r="V47">
        <v>128</v>
      </c>
      <c r="W47" s="45">
        <v>1</v>
      </c>
      <c r="X47">
        <v>349</v>
      </c>
      <c r="Y47" s="45">
        <v>0</v>
      </c>
      <c r="Z47" s="40">
        <f>Tabella18[[#This Row],[train NL]]/X$2</f>
        <v>1.1979542100024028E-2</v>
      </c>
      <c r="AA47" s="40">
        <f>Tabella18[[#This Row],[train L]]/Y$2</f>
        <v>0</v>
      </c>
      <c r="AB47">
        <v>36</v>
      </c>
      <c r="AC47">
        <v>0</v>
      </c>
      <c r="AD47">
        <v>513</v>
      </c>
      <c r="AE47">
        <v>1</v>
      </c>
      <c r="AF47" s="40">
        <f>Tabella18[[#This Row],[tot NL]]/$H$2</f>
        <v>1.2200922798839366E-2</v>
      </c>
      <c r="AG47" s="40">
        <f>Tabella18[[#This Row],[tot L]]/$I$2</f>
        <v>7.4738415545590436E-4</v>
      </c>
    </row>
    <row r="48" spans="7:35" x14ac:dyDescent="0.25">
      <c r="U48">
        <v>12</v>
      </c>
      <c r="V48">
        <v>108</v>
      </c>
      <c r="W48" s="45">
        <v>1</v>
      </c>
      <c r="X48">
        <v>284</v>
      </c>
      <c r="Y48" s="45">
        <v>0</v>
      </c>
      <c r="Z48" s="40">
        <f>Tabella18[[#This Row],[train NL]]/X$2</f>
        <v>9.7483952905639652E-3</v>
      </c>
      <c r="AA48" s="40">
        <f>Tabella18[[#This Row],[train L]]/Y$2</f>
        <v>0</v>
      </c>
      <c r="AB48">
        <v>26</v>
      </c>
      <c r="AC48">
        <v>0</v>
      </c>
      <c r="AD48">
        <v>418</v>
      </c>
      <c r="AE48">
        <v>1</v>
      </c>
      <c r="AF48" s="40">
        <f>Tabella18[[#This Row],[tot NL]]/$H$2</f>
        <v>9.9414926509061498E-3</v>
      </c>
      <c r="AG48" s="40">
        <f>Tabella18[[#This Row],[tot L]]/$I$2</f>
        <v>7.4738415545590436E-4</v>
      </c>
    </row>
    <row r="49" spans="21:33" x14ac:dyDescent="0.25">
      <c r="U49">
        <v>13</v>
      </c>
      <c r="V49">
        <v>92</v>
      </c>
      <c r="W49" s="45">
        <v>0</v>
      </c>
      <c r="X49">
        <v>234</v>
      </c>
      <c r="Y49" s="45">
        <v>0</v>
      </c>
      <c r="Z49" s="40">
        <f>Tabella18[[#This Row],[train NL]]/X$2</f>
        <v>8.0321285140562242E-3</v>
      </c>
      <c r="AA49" s="40">
        <f>Tabella18[[#This Row],[train L]]/Y$2</f>
        <v>0</v>
      </c>
      <c r="AB49">
        <v>18</v>
      </c>
      <c r="AC49">
        <v>0</v>
      </c>
      <c r="AD49">
        <v>344</v>
      </c>
      <c r="AE49">
        <v>0</v>
      </c>
      <c r="AF49" s="40">
        <f>Tabella18[[#This Row],[tot NL]]/$H$2</f>
        <v>8.1815154830423825E-3</v>
      </c>
      <c r="AG49" s="40">
        <f>Tabella18[[#This Row],[tot L]]/$I$2</f>
        <v>0</v>
      </c>
    </row>
    <row r="50" spans="21:33" x14ac:dyDescent="0.25">
      <c r="U50">
        <v>14</v>
      </c>
      <c r="V50">
        <v>76</v>
      </c>
      <c r="W50" s="45">
        <v>0</v>
      </c>
      <c r="X50">
        <v>192</v>
      </c>
      <c r="Y50" s="45">
        <v>0</v>
      </c>
      <c r="Z50" s="40">
        <f>Tabella18[[#This Row],[train NL]]/X$2</f>
        <v>6.5904644217897228E-3</v>
      </c>
      <c r="AA50" s="40">
        <f>Tabella18[[#This Row],[train L]]/Y$2</f>
        <v>0</v>
      </c>
      <c r="AB50">
        <v>10</v>
      </c>
      <c r="AC50">
        <v>0</v>
      </c>
      <c r="AD50">
        <v>278</v>
      </c>
      <c r="AE50">
        <v>0</v>
      </c>
      <c r="AF50" s="40">
        <f>Tabella18[[#This Row],[tot NL]]/$H$2</f>
        <v>6.6118061171098318E-3</v>
      </c>
      <c r="AG50" s="40">
        <f>Tabella18[[#This Row],[tot L]]/$I$2</f>
        <v>0</v>
      </c>
    </row>
    <row r="51" spans="21:33" x14ac:dyDescent="0.25">
      <c r="U51">
        <v>15</v>
      </c>
      <c r="V51">
        <v>65</v>
      </c>
      <c r="W51" s="45">
        <v>0</v>
      </c>
      <c r="X51">
        <v>159</v>
      </c>
      <c r="Y51" s="45">
        <v>0</v>
      </c>
      <c r="Z51" s="40">
        <f>Tabella18[[#This Row],[train NL]]/X$2</f>
        <v>5.4577283492946143E-3</v>
      </c>
      <c r="AA51" s="40">
        <f>Tabella18[[#This Row],[train L]]/Y$2</f>
        <v>0</v>
      </c>
      <c r="AB51">
        <v>6</v>
      </c>
      <c r="AC51">
        <v>0</v>
      </c>
      <c r="AD51">
        <v>230</v>
      </c>
      <c r="AE51">
        <v>0</v>
      </c>
      <c r="AF51" s="40">
        <f>Tabella18[[#This Row],[tot NL]]/$H$2</f>
        <v>5.4701993055225233E-3</v>
      </c>
      <c r="AG51" s="40">
        <f>Tabella18[[#This Row],[tot L]]/$I$2</f>
        <v>0</v>
      </c>
    </row>
    <row r="52" spans="21:33" x14ac:dyDescent="0.25">
      <c r="U52">
        <v>16</v>
      </c>
      <c r="V52">
        <v>58</v>
      </c>
      <c r="W52" s="45">
        <v>0</v>
      </c>
      <c r="X52">
        <v>132</v>
      </c>
      <c r="Y52" s="45">
        <v>0</v>
      </c>
      <c r="Z52" s="40">
        <f>Tabella18[[#This Row],[train NL]]/X$2</f>
        <v>4.5309442899804349E-3</v>
      </c>
      <c r="AA52" s="40">
        <f>Tabella18[[#This Row],[train L]]/Y$2</f>
        <v>0</v>
      </c>
      <c r="AB52">
        <v>3</v>
      </c>
      <c r="AC52">
        <v>0</v>
      </c>
      <c r="AD52">
        <v>193</v>
      </c>
      <c r="AE52">
        <v>0</v>
      </c>
      <c r="AF52" s="40">
        <f>Tabella18[[#This Row],[tot NL]]/$H$2</f>
        <v>4.5902107215906388E-3</v>
      </c>
      <c r="AG52" s="40">
        <f>Tabella18[[#This Row],[tot L]]/$I$2</f>
        <v>0</v>
      </c>
    </row>
    <row r="53" spans="21:33" x14ac:dyDescent="0.25">
      <c r="U53">
        <v>17</v>
      </c>
      <c r="V53">
        <v>51</v>
      </c>
      <c r="W53" s="45">
        <v>0</v>
      </c>
      <c r="X53">
        <v>110</v>
      </c>
      <c r="Y53" s="45">
        <v>0</v>
      </c>
      <c r="Z53" s="40">
        <f>Tabella18[[#This Row],[train NL]]/X$2</f>
        <v>3.775786908317029E-3</v>
      </c>
      <c r="AA53" s="40">
        <f>Tabella18[[#This Row],[train L]]/Y$2</f>
        <v>0</v>
      </c>
      <c r="AB53">
        <v>0</v>
      </c>
      <c r="AC53">
        <v>0</v>
      </c>
      <c r="AD53">
        <v>161</v>
      </c>
      <c r="AE53">
        <v>0</v>
      </c>
      <c r="AF53" s="40">
        <f>Tabella18[[#This Row],[tot NL]]/$H$2</f>
        <v>3.829139513865766E-3</v>
      </c>
      <c r="AG53" s="40">
        <f>Tabella18[[#This Row],[tot L]]/$I$2</f>
        <v>0</v>
      </c>
    </row>
    <row r="54" spans="21:33" x14ac:dyDescent="0.25">
      <c r="U54">
        <v>18</v>
      </c>
      <c r="V54">
        <v>45</v>
      </c>
      <c r="W54" s="45">
        <v>0</v>
      </c>
      <c r="X54">
        <v>89</v>
      </c>
      <c r="Y54" s="45">
        <v>0</v>
      </c>
      <c r="Z54" s="40">
        <f>Tabella18[[#This Row],[train NL]]/X$2</f>
        <v>3.0549548621837778E-3</v>
      </c>
      <c r="AA54" s="40">
        <f>Tabella18[[#This Row],[train L]]/Y$2</f>
        <v>0</v>
      </c>
      <c r="AB54">
        <v>0</v>
      </c>
      <c r="AC54">
        <v>0</v>
      </c>
      <c r="AD54">
        <v>134</v>
      </c>
      <c r="AE54">
        <v>0</v>
      </c>
      <c r="AF54" s="40">
        <f>Tabella18[[#This Row],[tot NL]]/$H$2</f>
        <v>3.1869856823479046E-3</v>
      </c>
      <c r="AG54" s="40">
        <f>Tabella18[[#This Row],[tot L]]/$I$2</f>
        <v>0</v>
      </c>
    </row>
    <row r="55" spans="21:33" x14ac:dyDescent="0.25">
      <c r="U55">
        <v>19</v>
      </c>
      <c r="V55">
        <v>39</v>
      </c>
      <c r="W55" s="45">
        <v>0</v>
      </c>
      <c r="X55">
        <v>72</v>
      </c>
      <c r="Y55" s="45">
        <v>0</v>
      </c>
      <c r="Z55" s="40">
        <f>Tabella18[[#This Row],[train NL]]/X$2</f>
        <v>2.4714241581711462E-3</v>
      </c>
      <c r="AA55" s="40">
        <f>Tabella18[[#This Row],[train L]]/Y$2</f>
        <v>0</v>
      </c>
      <c r="AB55">
        <v>0</v>
      </c>
      <c r="AC55">
        <v>0</v>
      </c>
      <c r="AD55">
        <v>111</v>
      </c>
      <c r="AE55">
        <v>0</v>
      </c>
      <c r="AF55" s="40">
        <f>Tabella18[[#This Row],[tot NL]]/$H$2</f>
        <v>2.6399657517956524E-3</v>
      </c>
      <c r="AG55" s="40">
        <f>Tabella18[[#This Row],[tot L]]/$I$2</f>
        <v>0</v>
      </c>
    </row>
    <row r="56" spans="21:33" x14ac:dyDescent="0.25">
      <c r="U56">
        <v>20</v>
      </c>
      <c r="V56">
        <v>33</v>
      </c>
      <c r="W56" s="45">
        <v>0</v>
      </c>
      <c r="X56">
        <v>57</v>
      </c>
      <c r="Y56" s="45">
        <v>0</v>
      </c>
      <c r="Z56" s="40">
        <f>Tabella18[[#This Row],[train NL]]/X$2</f>
        <v>1.9565441252188242E-3</v>
      </c>
      <c r="AA56" s="40">
        <f>Tabella18[[#This Row],[train L]]/Y$2</f>
        <v>0</v>
      </c>
      <c r="AB56">
        <v>0</v>
      </c>
      <c r="AC56">
        <v>0</v>
      </c>
      <c r="AD56">
        <v>90</v>
      </c>
      <c r="AE56">
        <v>0</v>
      </c>
      <c r="AF56" s="40">
        <f>Tabella18[[#This Row],[tot NL]]/$H$2</f>
        <v>2.1405127717262044E-3</v>
      </c>
      <c r="AG56" s="40">
        <f>Tabella18[[#This Row],[tot L]]/$I$2</f>
        <v>0</v>
      </c>
    </row>
    <row r="57" spans="21:33" x14ac:dyDescent="0.25">
      <c r="U57">
        <v>21</v>
      </c>
      <c r="V57">
        <v>28</v>
      </c>
      <c r="W57" s="45">
        <v>0</v>
      </c>
      <c r="X57">
        <v>44</v>
      </c>
      <c r="Y57" s="45">
        <v>0</v>
      </c>
      <c r="Z57" s="40">
        <f>Tabella18[[#This Row],[train NL]]/X$2</f>
        <v>1.5103147633268115E-3</v>
      </c>
      <c r="AA57" s="40">
        <f>Tabella18[[#This Row],[train L]]/Y$2</f>
        <v>0</v>
      </c>
      <c r="AB57">
        <v>0</v>
      </c>
      <c r="AC57">
        <v>0</v>
      </c>
      <c r="AD57">
        <v>72</v>
      </c>
      <c r="AE57">
        <v>0</v>
      </c>
      <c r="AF57" s="40">
        <f>Tabella18[[#This Row],[tot NL]]/$H$2</f>
        <v>1.7124102173809636E-3</v>
      </c>
      <c r="AG57" s="40">
        <f>Tabella18[[#This Row],[tot L]]/$I$2</f>
        <v>0</v>
      </c>
    </row>
    <row r="58" spans="21:33" x14ac:dyDescent="0.25">
      <c r="U58">
        <v>22</v>
      </c>
      <c r="V58">
        <v>23</v>
      </c>
      <c r="W58" s="45">
        <v>0</v>
      </c>
      <c r="X58">
        <v>32</v>
      </c>
      <c r="Y58" s="45">
        <v>0</v>
      </c>
      <c r="Z58" s="40">
        <f>Tabella18[[#This Row],[train NL]]/X$2</f>
        <v>1.0984107369649539E-3</v>
      </c>
      <c r="AA58" s="40">
        <f>Tabella18[[#This Row],[train L]]/Y$2</f>
        <v>0</v>
      </c>
      <c r="AB58">
        <v>0</v>
      </c>
      <c r="AC58">
        <v>0</v>
      </c>
      <c r="AD58">
        <v>55</v>
      </c>
      <c r="AE58">
        <v>0</v>
      </c>
      <c r="AF58" s="40">
        <f>Tabella18[[#This Row],[tot NL]]/$H$2</f>
        <v>1.3080911382771252E-3</v>
      </c>
      <c r="AG58" s="40">
        <f>Tabella18[[#This Row],[tot L]]/$I$2</f>
        <v>0</v>
      </c>
    </row>
    <row r="59" spans="21:33" x14ac:dyDescent="0.25">
      <c r="U59">
        <v>23</v>
      </c>
      <c r="V59">
        <v>19</v>
      </c>
      <c r="W59" s="45">
        <v>0</v>
      </c>
      <c r="X59">
        <v>21</v>
      </c>
      <c r="Y59" s="45">
        <v>0</v>
      </c>
      <c r="Z59" s="40">
        <f>Tabella18[[#This Row],[train NL]]/X$2</f>
        <v>7.20832046133251E-4</v>
      </c>
      <c r="AA59" s="40">
        <f>Tabella18[[#This Row],[train L]]/Y$2</f>
        <v>0</v>
      </c>
      <c r="AB59">
        <v>0</v>
      </c>
      <c r="AC59">
        <v>0</v>
      </c>
      <c r="AD59">
        <v>40</v>
      </c>
      <c r="AE59">
        <v>0</v>
      </c>
      <c r="AF59" s="40">
        <f>Tabella18[[#This Row],[tot NL]]/$H$2</f>
        <v>9.5133900965609097E-4</v>
      </c>
      <c r="AG59" s="40">
        <f>Tabella18[[#This Row],[tot L]]/$I$2</f>
        <v>0</v>
      </c>
    </row>
    <row r="60" spans="21:33" x14ac:dyDescent="0.25">
      <c r="U60">
        <v>24</v>
      </c>
      <c r="V60">
        <v>16</v>
      </c>
      <c r="W60" s="45">
        <v>0</v>
      </c>
      <c r="X60">
        <v>13</v>
      </c>
      <c r="Y60" s="45">
        <v>0</v>
      </c>
      <c r="Z60" s="40">
        <f>Tabella18[[#This Row],[train NL]]/X$2</f>
        <v>4.4622936189201248E-4</v>
      </c>
      <c r="AA60" s="40">
        <f>Tabella18[[#This Row],[train L]]/Y$2</f>
        <v>0</v>
      </c>
      <c r="AB60">
        <v>0</v>
      </c>
      <c r="AC60">
        <v>0</v>
      </c>
      <c r="AD60">
        <v>29</v>
      </c>
      <c r="AE60">
        <v>0</v>
      </c>
      <c r="AF60" s="40">
        <f>Tabella18[[#This Row],[tot NL]]/$H$2</f>
        <v>6.8972078200066594E-4</v>
      </c>
      <c r="AG60" s="40">
        <f>Tabella18[[#This Row],[tot L]]/$I$2</f>
        <v>0</v>
      </c>
    </row>
    <row r="61" spans="21:33" x14ac:dyDescent="0.25">
      <c r="U61">
        <v>25</v>
      </c>
      <c r="V61">
        <v>13</v>
      </c>
      <c r="W61" s="45">
        <v>0</v>
      </c>
      <c r="X61">
        <v>8</v>
      </c>
      <c r="Y61" s="45">
        <v>0</v>
      </c>
      <c r="Z61" s="40">
        <f>Tabella18[[#This Row],[train NL]]/X$2</f>
        <v>2.7460268424123847E-4</v>
      </c>
      <c r="AA61" s="40">
        <f>Tabella18[[#This Row],[train L]]/Y$2</f>
        <v>0</v>
      </c>
      <c r="AB61">
        <v>0</v>
      </c>
      <c r="AC61">
        <v>0</v>
      </c>
      <c r="AD61">
        <v>21</v>
      </c>
      <c r="AE61">
        <v>0</v>
      </c>
      <c r="AF61" s="40">
        <f>Tabella18[[#This Row],[tot NL]]/$H$2</f>
        <v>4.9945298006944775E-4</v>
      </c>
      <c r="AG61" s="40">
        <f>Tabella18[[#This Row],[tot L]]/$I$2</f>
        <v>0</v>
      </c>
    </row>
    <row r="62" spans="21:33" x14ac:dyDescent="0.25">
      <c r="U62">
        <v>26</v>
      </c>
      <c r="V62">
        <v>10</v>
      </c>
      <c r="W62" s="45">
        <v>0</v>
      </c>
      <c r="X62">
        <v>5</v>
      </c>
      <c r="Y62" s="45">
        <v>0</v>
      </c>
      <c r="Z62" s="40">
        <f>Tabella18[[#This Row],[train NL]]/X$2</f>
        <v>1.7162667765077404E-4</v>
      </c>
      <c r="AA62" s="40">
        <f>Tabella18[[#This Row],[train L]]/Y$2</f>
        <v>0</v>
      </c>
      <c r="AB62">
        <v>0</v>
      </c>
      <c r="AC62">
        <v>0</v>
      </c>
      <c r="AD62">
        <v>15</v>
      </c>
      <c r="AE62">
        <v>0</v>
      </c>
      <c r="AF62" s="40">
        <f>Tabella18[[#This Row],[tot NL]]/$H$2</f>
        <v>3.5675212862103413E-4</v>
      </c>
      <c r="AG62" s="40">
        <f>Tabella18[[#This Row],[tot L]]/$I$2</f>
        <v>0</v>
      </c>
    </row>
    <row r="63" spans="21:33" x14ac:dyDescent="0.25">
      <c r="U63">
        <v>27</v>
      </c>
      <c r="V63">
        <v>7</v>
      </c>
      <c r="W63" s="45">
        <v>0</v>
      </c>
      <c r="X63">
        <v>3</v>
      </c>
      <c r="Y63" s="45">
        <v>0</v>
      </c>
      <c r="Z63" s="40">
        <f>Tabella18[[#This Row],[train NL]]/X$2</f>
        <v>1.0297600659046442E-4</v>
      </c>
      <c r="AA63" s="40">
        <f>Tabella18[[#This Row],[train L]]/Y$2</f>
        <v>0</v>
      </c>
      <c r="AB63">
        <v>0</v>
      </c>
      <c r="AC63">
        <v>0</v>
      </c>
      <c r="AD63">
        <v>10</v>
      </c>
      <c r="AE63">
        <v>0</v>
      </c>
      <c r="AF63" s="40">
        <f>Tabella18[[#This Row],[tot NL]]/$H$2</f>
        <v>2.3783475241402274E-4</v>
      </c>
      <c r="AG63" s="40">
        <f>Tabella18[[#This Row],[tot L]]/$I$2</f>
        <v>0</v>
      </c>
    </row>
    <row r="64" spans="21:33" x14ac:dyDescent="0.25">
      <c r="U64">
        <v>28</v>
      </c>
      <c r="V64">
        <v>5</v>
      </c>
      <c r="W64" s="45">
        <v>0</v>
      </c>
      <c r="X64">
        <v>2</v>
      </c>
      <c r="Y64" s="45">
        <v>0</v>
      </c>
      <c r="Z64" s="40">
        <f>Tabella18[[#This Row],[train NL]]/X$2</f>
        <v>6.8650671060309617E-5</v>
      </c>
      <c r="AA64" s="40">
        <f>Tabella18[[#This Row],[train L]]/Y$2</f>
        <v>0</v>
      </c>
      <c r="AB64">
        <v>0</v>
      </c>
      <c r="AC64">
        <v>0</v>
      </c>
      <c r="AD64">
        <v>7</v>
      </c>
      <c r="AE64">
        <v>0</v>
      </c>
      <c r="AF64" s="40">
        <f>Tabella18[[#This Row],[tot NL]]/$H$2</f>
        <v>1.6648432668981591E-4</v>
      </c>
      <c r="AG64" s="40">
        <f>Tabella18[[#This Row],[tot L]]/$I$2</f>
        <v>0</v>
      </c>
    </row>
    <row r="65" spans="21:33" x14ac:dyDescent="0.25">
      <c r="U65">
        <v>29</v>
      </c>
      <c r="V65">
        <v>4</v>
      </c>
      <c r="W65" s="45">
        <v>0</v>
      </c>
      <c r="X65">
        <v>1</v>
      </c>
      <c r="Y65" s="45">
        <v>0</v>
      </c>
      <c r="Z65" s="40">
        <f>Tabella18[[#This Row],[train NL]]/X$2</f>
        <v>3.4325335530154809E-5</v>
      </c>
      <c r="AA65" s="40">
        <f>Tabella18[[#This Row],[train L]]/Y$2</f>
        <v>0</v>
      </c>
      <c r="AB65">
        <v>0</v>
      </c>
      <c r="AC65">
        <v>0</v>
      </c>
      <c r="AD65">
        <v>5</v>
      </c>
      <c r="AE65">
        <v>0</v>
      </c>
      <c r="AF65" s="40">
        <f>Tabella18[[#This Row],[tot NL]]/$H$2</f>
        <v>1.1891737620701137E-4</v>
      </c>
      <c r="AG65" s="40">
        <f>Tabella18[[#This Row],[tot L]]/$I$2</f>
        <v>0</v>
      </c>
    </row>
    <row r="66" spans="21:33" x14ac:dyDescent="0.25">
      <c r="U66">
        <v>30</v>
      </c>
      <c r="V66">
        <v>3</v>
      </c>
      <c r="W66" s="45">
        <v>0</v>
      </c>
      <c r="X66">
        <v>0</v>
      </c>
      <c r="Y66" s="45">
        <v>0</v>
      </c>
      <c r="Z66" s="40">
        <f>Tabella18[[#This Row],[train NL]]/X$2</f>
        <v>0</v>
      </c>
      <c r="AA66" s="40">
        <f>Tabella18[[#This Row],[train L]]/Y$2</f>
        <v>0</v>
      </c>
      <c r="AB66">
        <v>0</v>
      </c>
      <c r="AC66">
        <v>0</v>
      </c>
      <c r="AD66">
        <v>3</v>
      </c>
      <c r="AE66">
        <v>0</v>
      </c>
      <c r="AF66" s="40">
        <f>Tabella18[[#This Row],[tot NL]]/$H$2</f>
        <v>7.1350425724206823E-5</v>
      </c>
      <c r="AG66" s="40">
        <f>Tabella18[[#This Row],[tot L]]/$I$2</f>
        <v>0</v>
      </c>
    </row>
    <row r="67" spans="21:33" x14ac:dyDescent="0.25">
      <c r="U67">
        <v>31</v>
      </c>
      <c r="V67">
        <v>2</v>
      </c>
      <c r="W67" s="45">
        <v>0</v>
      </c>
      <c r="X67">
        <v>0</v>
      </c>
      <c r="Y67" s="45">
        <v>0</v>
      </c>
      <c r="Z67" s="40">
        <f>Tabella18[[#This Row],[train NL]]/X$2</f>
        <v>0</v>
      </c>
      <c r="AA67" s="40">
        <f>Tabella18[[#This Row],[train L]]/Y$2</f>
        <v>0</v>
      </c>
      <c r="AB67">
        <v>0</v>
      </c>
      <c r="AC67">
        <v>0</v>
      </c>
      <c r="AD67">
        <v>2</v>
      </c>
      <c r="AE67">
        <v>0</v>
      </c>
      <c r="AF67" s="40">
        <f>Tabella18[[#This Row],[tot NL]]/$H$2</f>
        <v>4.7566950482804548E-5</v>
      </c>
      <c r="AG67" s="40">
        <f>Tabella18[[#This Row],[tot L]]/$I$2</f>
        <v>0</v>
      </c>
    </row>
    <row r="68" spans="21:33" x14ac:dyDescent="0.25">
      <c r="U68">
        <v>32</v>
      </c>
      <c r="V68">
        <v>1</v>
      </c>
      <c r="W68" s="45">
        <v>0</v>
      </c>
      <c r="X68">
        <v>0</v>
      </c>
      <c r="Y68" s="45">
        <v>0</v>
      </c>
      <c r="Z68" s="40">
        <f>Tabella18[[#This Row],[train NL]]/X$2</f>
        <v>0</v>
      </c>
      <c r="AA68" s="40">
        <f>Tabella18[[#This Row],[train L]]/Y$2</f>
        <v>0</v>
      </c>
      <c r="AB68">
        <v>0</v>
      </c>
      <c r="AC68">
        <v>0</v>
      </c>
      <c r="AD68">
        <v>1</v>
      </c>
      <c r="AE68">
        <v>0</v>
      </c>
      <c r="AF68" s="40">
        <f>Tabella18[[#This Row],[tot NL]]/$H$2</f>
        <v>2.3783475241402274E-5</v>
      </c>
      <c r="AG68" s="40">
        <f>Tabella18[[#This Row],[tot L]]/$I$2</f>
        <v>0</v>
      </c>
    </row>
  </sheetData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7D23-3118-4019-834F-37BC502A3CEB}">
  <dimension ref="A1:AD467"/>
  <sheetViews>
    <sheetView tabSelected="1" zoomScale="85" zoomScaleNormal="85" workbookViewId="0">
      <selection activeCell="B3" sqref="B3"/>
    </sheetView>
  </sheetViews>
  <sheetFormatPr defaultColWidth="19.7109375" defaultRowHeight="15" x14ac:dyDescent="0.25"/>
  <cols>
    <col min="1" max="1" width="11.28515625" style="40" customWidth="1"/>
    <col min="2" max="2" width="10" style="67" bestFit="1" customWidth="1"/>
    <col min="3" max="3" width="9.85546875" style="40" bestFit="1" customWidth="1"/>
    <col min="4" max="4" width="7.140625" style="40" bestFit="1" customWidth="1"/>
    <col min="5" max="5" width="11.85546875" style="40" bestFit="1" customWidth="1"/>
    <col min="6" max="6" width="11" style="40" bestFit="1" customWidth="1"/>
    <col min="7" max="7" width="13" style="67" bestFit="1" customWidth="1"/>
    <col min="8" max="8" width="9" style="40" bestFit="1" customWidth="1"/>
    <col min="9" max="9" width="10.28515625" style="67" bestFit="1" customWidth="1"/>
    <col min="10" max="10" width="8.5703125" style="67" bestFit="1" customWidth="1"/>
    <col min="11" max="11" width="13.85546875" style="40" bestFit="1" customWidth="1"/>
    <col min="12" max="12" width="9.85546875" style="40" bestFit="1" customWidth="1"/>
    <col min="13" max="13" width="13.5703125" style="40" bestFit="1" customWidth="1"/>
    <col min="15" max="15" width="9.42578125" bestFit="1" customWidth="1"/>
    <col min="16" max="16" width="2.28515625" bestFit="1" customWidth="1"/>
    <col min="17" max="21" width="4.7109375" bestFit="1" customWidth="1"/>
    <col min="22" max="22" width="4.5703125" customWidth="1"/>
    <col min="23" max="23" width="9.42578125" bestFit="1" customWidth="1"/>
    <col min="24" max="24" width="2.28515625" bestFit="1" customWidth="1"/>
    <col min="25" max="29" width="4.7109375" bestFit="1" customWidth="1"/>
  </cols>
  <sheetData>
    <row r="1" spans="1:30" x14ac:dyDescent="0.25">
      <c r="A1" s="87" t="s">
        <v>616</v>
      </c>
      <c r="O1" s="1" t="s">
        <v>615</v>
      </c>
    </row>
    <row r="3" spans="1:30" ht="16.5" customHeight="1" thickBot="1" x14ac:dyDescent="0.3">
      <c r="A3" s="87" t="s">
        <v>614</v>
      </c>
    </row>
    <row r="4" spans="1:30" s="36" customFormat="1" ht="16.5" thickTop="1" thickBot="1" x14ac:dyDescent="0.3">
      <c r="A4" t="s">
        <v>597</v>
      </c>
      <c r="B4" t="s">
        <v>598</v>
      </c>
      <c r="C4" t="s">
        <v>599</v>
      </c>
      <c r="D4" t="s">
        <v>600</v>
      </c>
      <c r="E4" t="s">
        <v>601</v>
      </c>
      <c r="F4" t="s">
        <v>602</v>
      </c>
      <c r="G4" t="s">
        <v>603</v>
      </c>
      <c r="H4" t="s">
        <v>604</v>
      </c>
      <c r="I4" t="s">
        <v>605</v>
      </c>
      <c r="J4" t="s">
        <v>606</v>
      </c>
      <c r="K4" t="s">
        <v>607</v>
      </c>
      <c r="L4" s="68" t="s">
        <v>608</v>
      </c>
      <c r="M4" s="69" t="s">
        <v>609</v>
      </c>
      <c r="O4" s="46" t="s">
        <v>585</v>
      </c>
      <c r="P4" s="47"/>
      <c r="Q4" s="48" t="s">
        <v>586</v>
      </c>
      <c r="R4" s="49"/>
      <c r="S4" s="49"/>
      <c r="T4" s="49"/>
      <c r="U4" s="50"/>
      <c r="V4" s="51"/>
      <c r="W4" s="46" t="s">
        <v>587</v>
      </c>
      <c r="X4" s="47"/>
      <c r="Y4" s="48" t="s">
        <v>586</v>
      </c>
      <c r="Z4" s="49"/>
      <c r="AA4" s="49"/>
      <c r="AB4" s="49"/>
      <c r="AC4" s="50"/>
      <c r="AD4"/>
    </row>
    <row r="5" spans="1:30" ht="16.5" thickTop="1" thickBot="1" x14ac:dyDescent="0.3">
      <c r="A5" t="s">
        <v>610</v>
      </c>
      <c r="B5" s="40"/>
      <c r="C5" s="40">
        <v>0.5</v>
      </c>
      <c r="D5" s="86">
        <v>0.26700000000000002</v>
      </c>
      <c r="E5" s="70"/>
      <c r="G5" s="40"/>
      <c r="H5" s="86">
        <v>0.73499999999999999</v>
      </c>
      <c r="I5" s="40">
        <v>0.76400000000000001</v>
      </c>
      <c r="J5" s="40">
        <v>0.78700000000000003</v>
      </c>
      <c r="K5" s="40">
        <v>0.75800000000000001</v>
      </c>
      <c r="L5" s="40">
        <v>0.42499999999999999</v>
      </c>
      <c r="M5" s="40">
        <v>1</v>
      </c>
      <c r="O5" s="52"/>
      <c r="P5" s="53"/>
      <c r="Q5" s="54" t="s">
        <v>588</v>
      </c>
      <c r="R5" s="54" t="s">
        <v>589</v>
      </c>
      <c r="S5" s="54" t="s">
        <v>590</v>
      </c>
      <c r="T5" s="54" t="s">
        <v>591</v>
      </c>
      <c r="U5" s="55" t="s">
        <v>592</v>
      </c>
      <c r="V5" s="51"/>
      <c r="W5" s="52"/>
      <c r="X5" s="53"/>
      <c r="Y5" s="54" t="s">
        <v>588</v>
      </c>
      <c r="Z5" s="54" t="s">
        <v>589</v>
      </c>
      <c r="AA5" s="54" t="s">
        <v>590</v>
      </c>
      <c r="AB5" s="54" t="s">
        <v>591</v>
      </c>
      <c r="AC5" s="55" t="s">
        <v>592</v>
      </c>
    </row>
    <row r="6" spans="1:30" ht="16.5" thickTop="1" thickBot="1" x14ac:dyDescent="0.3">
      <c r="A6" s="27" t="s">
        <v>611</v>
      </c>
      <c r="B6" s="40">
        <v>0.36523875823317398</v>
      </c>
      <c r="C6" s="40">
        <v>0.47281450733230901</v>
      </c>
      <c r="D6" s="40">
        <v>0.29285714285714198</v>
      </c>
      <c r="E6" s="40">
        <v>0.150087260034904</v>
      </c>
      <c r="F6" s="40">
        <v>0.30017452006980799</v>
      </c>
      <c r="G6" s="40">
        <v>0</v>
      </c>
      <c r="H6" s="40">
        <v>0.65277187180747498</v>
      </c>
      <c r="I6" s="40">
        <v>0.74358974358974295</v>
      </c>
      <c r="J6" s="40">
        <v>0.403100775193798</v>
      </c>
      <c r="K6" s="40">
        <v>0.72857142857142798</v>
      </c>
      <c r="L6" s="40">
        <v>0.72193074501573895</v>
      </c>
      <c r="M6" s="40">
        <v>0.66666666666666596</v>
      </c>
      <c r="O6" s="56" t="s">
        <v>556</v>
      </c>
      <c r="P6" s="57" t="s">
        <v>588</v>
      </c>
      <c r="Q6" s="58">
        <v>0.76</v>
      </c>
      <c r="R6" s="58">
        <v>0.05</v>
      </c>
      <c r="S6" s="58">
        <v>0.04</v>
      </c>
      <c r="T6" s="58">
        <v>0.16</v>
      </c>
      <c r="U6" s="59">
        <v>0</v>
      </c>
      <c r="V6" s="51"/>
      <c r="W6" s="56" t="s">
        <v>556</v>
      </c>
      <c r="X6" s="57" t="s">
        <v>588</v>
      </c>
      <c r="Y6" s="58">
        <v>0.73</v>
      </c>
      <c r="Z6" s="58">
        <v>0.1</v>
      </c>
      <c r="AA6" s="58">
        <v>0</v>
      </c>
      <c r="AB6" s="58">
        <v>0.17</v>
      </c>
      <c r="AC6" s="59">
        <v>0</v>
      </c>
    </row>
    <row r="7" spans="1:30" ht="16.5" thickTop="1" thickBot="1" x14ac:dyDescent="0.3">
      <c r="A7" s="27" t="s">
        <v>612</v>
      </c>
      <c r="B7" s="40">
        <v>0.41330022505931402</v>
      </c>
      <c r="C7" s="40">
        <v>0.52954443352992997</v>
      </c>
      <c r="D7" s="40">
        <v>0.35955056179775202</v>
      </c>
      <c r="E7" s="40">
        <v>0.18081180811808101</v>
      </c>
      <c r="F7" s="40">
        <v>0.36162361623616202</v>
      </c>
      <c r="G7" s="40">
        <v>0</v>
      </c>
      <c r="H7" s="40">
        <v>0.69953830526210803</v>
      </c>
      <c r="I7" s="40">
        <v>0.72483221476509996</v>
      </c>
      <c r="J7" s="40">
        <v>0.36496350364963498</v>
      </c>
      <c r="K7" s="40">
        <v>0.70899470899470896</v>
      </c>
      <c r="L7" s="40">
        <v>0.69890109890109797</v>
      </c>
      <c r="M7" s="40">
        <v>1</v>
      </c>
      <c r="O7" s="60"/>
      <c r="P7" s="57" t="s">
        <v>589</v>
      </c>
      <c r="Q7" s="58">
        <v>0.04</v>
      </c>
      <c r="R7" s="58">
        <v>0.44</v>
      </c>
      <c r="S7" s="58">
        <v>0.1</v>
      </c>
      <c r="T7" s="58">
        <v>0.42</v>
      </c>
      <c r="U7" s="59">
        <v>0</v>
      </c>
      <c r="V7" s="51"/>
      <c r="W7" s="60"/>
      <c r="X7" s="57" t="s">
        <v>589</v>
      </c>
      <c r="Y7" s="58">
        <v>7.0000000000000007E-2</v>
      </c>
      <c r="Z7" s="58">
        <v>0.48</v>
      </c>
      <c r="AA7" s="58">
        <v>0.06</v>
      </c>
      <c r="AB7" s="58">
        <v>0.38</v>
      </c>
      <c r="AC7" s="59">
        <v>0</v>
      </c>
    </row>
    <row r="8" spans="1:30" ht="16.5" thickTop="1" thickBot="1" x14ac:dyDescent="0.3">
      <c r="A8" s="27" t="s">
        <v>613</v>
      </c>
      <c r="B8" s="40">
        <v>0.86782462416961204</v>
      </c>
      <c r="C8" s="40">
        <v>0.90369734976929506</v>
      </c>
      <c r="D8" s="86">
        <v>0.84764267990074404</v>
      </c>
      <c r="E8" s="86">
        <v>0.796079172970247</v>
      </c>
      <c r="F8" s="86">
        <v>0.84215834594049399</v>
      </c>
      <c r="G8" s="86">
        <v>0.749999999999999</v>
      </c>
      <c r="H8" s="86">
        <v>0.95975201963784595</v>
      </c>
      <c r="I8" s="40">
        <v>0.96818572656921698</v>
      </c>
      <c r="J8" s="40">
        <v>0.92250233426703998</v>
      </c>
      <c r="K8" s="40">
        <v>0.95732107682206102</v>
      </c>
      <c r="L8" s="40">
        <v>0.95075096053091102</v>
      </c>
      <c r="M8" s="40">
        <v>1</v>
      </c>
      <c r="O8" s="60"/>
      <c r="P8" s="57" t="s">
        <v>590</v>
      </c>
      <c r="Q8" s="58">
        <v>0.01</v>
      </c>
      <c r="R8" s="58">
        <v>0.06</v>
      </c>
      <c r="S8" s="58">
        <v>0.72</v>
      </c>
      <c r="T8" s="58">
        <v>0.21</v>
      </c>
      <c r="U8" s="59">
        <v>0</v>
      </c>
      <c r="V8" s="51"/>
      <c r="W8" s="60"/>
      <c r="X8" s="57" t="s">
        <v>590</v>
      </c>
      <c r="Y8" s="58">
        <v>0.01</v>
      </c>
      <c r="Z8" s="58">
        <v>0.08</v>
      </c>
      <c r="AA8" s="58">
        <v>0.73</v>
      </c>
      <c r="AB8" s="58">
        <v>0.19</v>
      </c>
      <c r="AC8" s="59">
        <v>0</v>
      </c>
    </row>
    <row r="9" spans="1:30" ht="14.45" customHeight="1" thickTop="1" thickBot="1" x14ac:dyDescent="0.3">
      <c r="A9" s="27"/>
      <c r="B9" s="40"/>
      <c r="D9" s="70"/>
      <c r="E9" s="70"/>
      <c r="G9" s="40"/>
      <c r="I9" s="40"/>
      <c r="J9" s="40"/>
      <c r="O9" s="60"/>
      <c r="P9" s="57" t="s">
        <v>591</v>
      </c>
      <c r="Q9" s="58">
        <v>0.05</v>
      </c>
      <c r="R9" s="58">
        <v>0.11</v>
      </c>
      <c r="S9" s="58">
        <v>0.08</v>
      </c>
      <c r="T9" s="58">
        <v>0.76</v>
      </c>
      <c r="U9" s="59">
        <v>0</v>
      </c>
      <c r="V9" s="51"/>
      <c r="W9" s="60"/>
      <c r="X9" s="57" t="s">
        <v>591</v>
      </c>
      <c r="Y9" s="58">
        <v>0.05</v>
      </c>
      <c r="Z9" s="58">
        <v>0.15</v>
      </c>
      <c r="AA9" s="58">
        <v>0.08</v>
      </c>
      <c r="AB9" s="58">
        <v>0.71</v>
      </c>
      <c r="AC9" s="59">
        <v>0</v>
      </c>
    </row>
    <row r="10" spans="1:30" ht="16.5" thickTop="1" thickBot="1" x14ac:dyDescent="0.3">
      <c r="M10" s="25"/>
      <c r="O10" s="61"/>
      <c r="P10" s="62" t="s">
        <v>592</v>
      </c>
      <c r="Q10" s="63">
        <v>0</v>
      </c>
      <c r="R10" s="63">
        <v>0</v>
      </c>
      <c r="S10" s="63">
        <v>0</v>
      </c>
      <c r="T10" s="63">
        <v>0</v>
      </c>
      <c r="U10" s="64">
        <v>1</v>
      </c>
      <c r="V10" s="51"/>
      <c r="W10" s="61"/>
      <c r="X10" s="62" t="s">
        <v>592</v>
      </c>
      <c r="Y10" s="63">
        <v>0</v>
      </c>
      <c r="Z10" s="63">
        <v>0</v>
      </c>
      <c r="AA10" s="63">
        <v>0</v>
      </c>
      <c r="AB10" s="63">
        <v>0</v>
      </c>
      <c r="AC10" s="64">
        <v>1</v>
      </c>
    </row>
    <row r="11" spans="1:30" ht="16.5" customHeight="1" thickTop="1" thickBot="1" x14ac:dyDescent="0.3">
      <c r="M11" s="25"/>
      <c r="O11" s="65"/>
      <c r="P11" s="65"/>
      <c r="Q11" s="65"/>
      <c r="R11" s="65"/>
      <c r="S11" s="65"/>
      <c r="T11" s="65"/>
      <c r="U11" s="65"/>
      <c r="V11" s="66"/>
      <c r="W11" s="65"/>
      <c r="X11" s="65"/>
      <c r="Y11" s="65"/>
      <c r="Z11" s="65"/>
      <c r="AA11" s="65"/>
      <c r="AB11" s="65"/>
      <c r="AC11" s="65"/>
    </row>
    <row r="12" spans="1:30" ht="16.5" thickTop="1" thickBot="1" x14ac:dyDescent="0.3">
      <c r="M12" s="25"/>
      <c r="O12" s="46" t="s">
        <v>593</v>
      </c>
      <c r="P12" s="47"/>
      <c r="Q12" s="48" t="s">
        <v>586</v>
      </c>
      <c r="R12" s="49"/>
      <c r="S12" s="49"/>
      <c r="T12" s="49"/>
      <c r="U12" s="50"/>
      <c r="V12" s="51"/>
      <c r="W12" s="46" t="s">
        <v>594</v>
      </c>
      <c r="X12" s="47"/>
      <c r="Y12" s="48" t="s">
        <v>586</v>
      </c>
      <c r="Z12" s="49"/>
      <c r="AA12" s="49"/>
      <c r="AB12" s="49"/>
      <c r="AC12" s="50"/>
    </row>
    <row r="13" spans="1:30" ht="16.5" thickTop="1" thickBot="1" x14ac:dyDescent="0.3">
      <c r="M13" s="25"/>
      <c r="O13" s="52"/>
      <c r="P13" s="53"/>
      <c r="Q13" s="54" t="s">
        <v>588</v>
      </c>
      <c r="R13" s="54" t="s">
        <v>589</v>
      </c>
      <c r="S13" s="54" t="s">
        <v>590</v>
      </c>
      <c r="T13" s="54" t="s">
        <v>591</v>
      </c>
      <c r="U13" s="55" t="s">
        <v>592</v>
      </c>
      <c r="V13" s="51"/>
      <c r="W13" s="52"/>
      <c r="X13" s="53"/>
      <c r="Y13" s="54" t="s">
        <v>588</v>
      </c>
      <c r="Z13" s="54" t="s">
        <v>589</v>
      </c>
      <c r="AA13" s="54" t="s">
        <v>590</v>
      </c>
      <c r="AB13" s="54" t="s">
        <v>591</v>
      </c>
      <c r="AC13" s="55" t="s">
        <v>592</v>
      </c>
    </row>
    <row r="14" spans="1:30" ht="16.5" thickTop="1" thickBot="1" x14ac:dyDescent="0.3">
      <c r="M14" s="25"/>
      <c r="O14" s="56" t="s">
        <v>556</v>
      </c>
      <c r="P14" s="57" t="s">
        <v>588</v>
      </c>
      <c r="Q14" s="58">
        <v>0.78431372549019607</v>
      </c>
      <c r="R14" s="58">
        <v>0</v>
      </c>
      <c r="S14" s="58">
        <v>6.5359477124183009E-3</v>
      </c>
      <c r="T14" s="58">
        <v>0.20915032679738563</v>
      </c>
      <c r="U14" s="59">
        <v>0</v>
      </c>
      <c r="V14" s="51"/>
      <c r="W14" s="56" t="s">
        <v>556</v>
      </c>
      <c r="X14" s="57" t="s">
        <v>588</v>
      </c>
      <c r="Y14" s="58">
        <v>0.73856209150326801</v>
      </c>
      <c r="Z14" s="58">
        <v>0</v>
      </c>
      <c r="AA14" s="58">
        <v>1.9607843137254902E-2</v>
      </c>
      <c r="AB14" s="58">
        <v>0.24183006535947713</v>
      </c>
      <c r="AC14" s="59">
        <v>0</v>
      </c>
    </row>
    <row r="15" spans="1:30" ht="16.5" thickTop="1" thickBot="1" x14ac:dyDescent="0.3">
      <c r="M15" s="25"/>
      <c r="O15" s="60"/>
      <c r="P15" s="57" t="s">
        <v>589</v>
      </c>
      <c r="Q15" s="58">
        <v>8.0645161290322578E-2</v>
      </c>
      <c r="R15" s="58">
        <v>0</v>
      </c>
      <c r="S15" s="58">
        <v>4.0322580645161289E-2</v>
      </c>
      <c r="T15" s="58">
        <v>0.87903225806451613</v>
      </c>
      <c r="U15" s="59">
        <v>0</v>
      </c>
      <c r="V15" s="51"/>
      <c r="W15" s="60"/>
      <c r="X15" s="57" t="s">
        <v>589</v>
      </c>
      <c r="Y15" s="58">
        <v>3.2258064516129031E-2</v>
      </c>
      <c r="Z15" s="58">
        <v>0</v>
      </c>
      <c r="AA15" s="58">
        <v>8.0645161290322578E-2</v>
      </c>
      <c r="AB15" s="58">
        <v>0.88709677419354838</v>
      </c>
      <c r="AC15" s="59">
        <v>0</v>
      </c>
    </row>
    <row r="16" spans="1:30" ht="16.5" thickTop="1" thickBot="1" x14ac:dyDescent="0.3">
      <c r="M16" s="25"/>
      <c r="O16" s="60"/>
      <c r="P16" s="57" t="s">
        <v>590</v>
      </c>
      <c r="Q16" s="58">
        <v>4.9019607843137254E-3</v>
      </c>
      <c r="R16" s="58">
        <v>0</v>
      </c>
      <c r="S16" s="58">
        <v>0.69607843137254899</v>
      </c>
      <c r="T16" s="58">
        <v>0.29901960784313725</v>
      </c>
      <c r="U16" s="59">
        <v>0</v>
      </c>
      <c r="V16" s="51"/>
      <c r="W16" s="60"/>
      <c r="X16" s="57" t="s">
        <v>590</v>
      </c>
      <c r="Y16" s="58">
        <v>9.8039215686274508E-3</v>
      </c>
      <c r="Z16" s="58">
        <v>4.9019607843137254E-3</v>
      </c>
      <c r="AA16" s="58">
        <v>0.63235294117647056</v>
      </c>
      <c r="AB16" s="58">
        <v>0.35294117647058826</v>
      </c>
      <c r="AC16" s="59">
        <v>0</v>
      </c>
    </row>
    <row r="17" spans="1:29" ht="14.45" customHeight="1" thickTop="1" thickBot="1" x14ac:dyDescent="0.3">
      <c r="M17" s="25"/>
      <c r="O17" s="60"/>
      <c r="P17" s="57" t="s">
        <v>591</v>
      </c>
      <c r="Q17" s="58">
        <v>8.3503054989816694E-2</v>
      </c>
      <c r="R17" s="58">
        <v>0</v>
      </c>
      <c r="S17" s="58">
        <v>9.1649694501018328E-2</v>
      </c>
      <c r="T17" s="58">
        <v>0.82484725050916496</v>
      </c>
      <c r="U17" s="59">
        <v>0</v>
      </c>
      <c r="V17" s="51"/>
      <c r="W17" s="60"/>
      <c r="X17" s="57" t="s">
        <v>591</v>
      </c>
      <c r="Y17" s="58">
        <v>5.0916496945010187E-2</v>
      </c>
      <c r="Z17" s="58">
        <v>0</v>
      </c>
      <c r="AA17" s="58">
        <v>9.1649694501018328E-2</v>
      </c>
      <c r="AB17" s="58">
        <v>0.85743380855397144</v>
      </c>
      <c r="AC17" s="59">
        <v>0</v>
      </c>
    </row>
    <row r="18" spans="1:29" ht="16.5" thickTop="1" thickBot="1" x14ac:dyDescent="0.3">
      <c r="M18" s="25"/>
      <c r="O18" s="61"/>
      <c r="P18" s="62" t="s">
        <v>592</v>
      </c>
      <c r="Q18" s="63">
        <v>0</v>
      </c>
      <c r="R18" s="63">
        <v>0</v>
      </c>
      <c r="S18" s="63">
        <v>1</v>
      </c>
      <c r="T18" s="63">
        <v>0</v>
      </c>
      <c r="U18" s="64">
        <v>0</v>
      </c>
      <c r="V18" s="51"/>
      <c r="W18" s="61"/>
      <c r="X18" s="62" t="s">
        <v>592</v>
      </c>
      <c r="Y18" s="63">
        <v>0</v>
      </c>
      <c r="Z18" s="63">
        <v>0</v>
      </c>
      <c r="AA18" s="63">
        <v>0</v>
      </c>
      <c r="AB18" s="63">
        <v>0</v>
      </c>
      <c r="AC18" s="64">
        <v>1</v>
      </c>
    </row>
    <row r="19" spans="1:29" ht="16.5" customHeight="1" thickTop="1" thickBot="1" x14ac:dyDescent="0.3">
      <c r="M19" s="25"/>
      <c r="O19" s="65"/>
      <c r="P19" s="65"/>
      <c r="Q19" s="65"/>
      <c r="R19" s="65"/>
      <c r="S19" s="65"/>
      <c r="T19" s="65"/>
      <c r="U19" s="65"/>
      <c r="V19" s="66"/>
      <c r="W19" s="65"/>
      <c r="X19" s="65"/>
      <c r="Y19" s="65"/>
      <c r="Z19" s="65"/>
      <c r="AA19" s="65"/>
      <c r="AB19" s="65"/>
      <c r="AC19" s="65"/>
    </row>
    <row r="20" spans="1:29" ht="16.5" thickTop="1" thickBot="1" x14ac:dyDescent="0.3">
      <c r="M20" s="25"/>
      <c r="O20" s="46" t="s">
        <v>595</v>
      </c>
      <c r="P20" s="47"/>
      <c r="Q20" s="48" t="s">
        <v>586</v>
      </c>
      <c r="R20" s="49"/>
      <c r="S20" s="49"/>
      <c r="T20" s="49"/>
      <c r="U20" s="50"/>
      <c r="V20" s="66"/>
      <c r="W20" s="46" t="s">
        <v>596</v>
      </c>
      <c r="X20" s="47"/>
      <c r="Y20" s="48" t="s">
        <v>586</v>
      </c>
      <c r="Z20" s="49"/>
      <c r="AA20" s="49"/>
      <c r="AB20" s="49"/>
      <c r="AC20" s="50"/>
    </row>
    <row r="21" spans="1:29" ht="16.5" thickTop="1" thickBot="1" x14ac:dyDescent="0.3">
      <c r="M21" s="25"/>
      <c r="O21" s="52"/>
      <c r="P21" s="53"/>
      <c r="Q21" s="54" t="s">
        <v>588</v>
      </c>
      <c r="R21" s="54" t="s">
        <v>589</v>
      </c>
      <c r="S21" s="54" t="s">
        <v>590</v>
      </c>
      <c r="T21" s="54" t="s">
        <v>591</v>
      </c>
      <c r="U21" s="55" t="s">
        <v>592</v>
      </c>
      <c r="V21" s="66"/>
      <c r="W21" s="52"/>
      <c r="X21" s="53"/>
      <c r="Y21" s="54" t="s">
        <v>588</v>
      </c>
      <c r="Z21" s="54" t="s">
        <v>589</v>
      </c>
      <c r="AA21" s="54" t="s">
        <v>590</v>
      </c>
      <c r="AB21" s="54" t="s">
        <v>591</v>
      </c>
      <c r="AC21" s="55" t="s">
        <v>592</v>
      </c>
    </row>
    <row r="22" spans="1:29" ht="16.5" thickTop="1" thickBot="1" x14ac:dyDescent="0.3">
      <c r="M22" s="25"/>
      <c r="O22" s="56" t="s">
        <v>556</v>
      </c>
      <c r="P22" s="57" t="s">
        <v>588</v>
      </c>
      <c r="Q22" s="58">
        <v>0.75816993464052285</v>
      </c>
      <c r="R22" s="58">
        <v>5.8823529411764705E-2</v>
      </c>
      <c r="S22" s="58">
        <v>1.3071895424836602E-2</v>
      </c>
      <c r="T22" s="58">
        <v>0.16993464052287582</v>
      </c>
      <c r="U22" s="59">
        <v>0</v>
      </c>
      <c r="V22" s="66"/>
      <c r="W22" s="56" t="s">
        <v>556</v>
      </c>
      <c r="X22" s="57" t="s">
        <v>588</v>
      </c>
      <c r="Y22" s="58">
        <v>0.78431372549019607</v>
      </c>
      <c r="Z22" s="58">
        <v>7.1895424836601302E-2</v>
      </c>
      <c r="AA22" s="58">
        <v>1.9607843137254902E-2</v>
      </c>
      <c r="AB22" s="58">
        <v>0.12418300653594772</v>
      </c>
      <c r="AC22" s="59">
        <v>0</v>
      </c>
    </row>
    <row r="23" spans="1:29" ht="16.5" thickTop="1" thickBot="1" x14ac:dyDescent="0.3">
      <c r="M23" s="25"/>
      <c r="O23" s="60"/>
      <c r="P23" s="57" t="s">
        <v>589</v>
      </c>
      <c r="Q23" s="58">
        <v>5.6451612903225805E-2</v>
      </c>
      <c r="R23" s="58">
        <v>0.41935483870967744</v>
      </c>
      <c r="S23" s="58">
        <v>8.0645161290322578E-2</v>
      </c>
      <c r="T23" s="58">
        <v>0.44354838709677419</v>
      </c>
      <c r="U23" s="59">
        <v>0</v>
      </c>
      <c r="V23" s="66"/>
      <c r="W23" s="60"/>
      <c r="X23" s="57" t="s">
        <v>589</v>
      </c>
      <c r="Y23" s="58">
        <v>5.6451612903225805E-2</v>
      </c>
      <c r="Z23" s="58">
        <v>0.45161290322580644</v>
      </c>
      <c r="AA23" s="58">
        <v>8.8709677419354843E-2</v>
      </c>
      <c r="AB23" s="58">
        <v>0.40322580645161288</v>
      </c>
      <c r="AC23" s="59">
        <v>0</v>
      </c>
    </row>
    <row r="24" spans="1:29" ht="16.5" thickTop="1" thickBot="1" x14ac:dyDescent="0.3">
      <c r="M24" s="25"/>
      <c r="O24" s="60"/>
      <c r="P24" s="57" t="s">
        <v>590</v>
      </c>
      <c r="Q24" s="58">
        <v>4.9019607843137254E-3</v>
      </c>
      <c r="R24" s="58">
        <v>6.3725490196078427E-2</v>
      </c>
      <c r="S24" s="58">
        <v>0.75</v>
      </c>
      <c r="T24" s="58">
        <v>0.18137254901960784</v>
      </c>
      <c r="U24" s="59">
        <v>0</v>
      </c>
      <c r="V24" s="66"/>
      <c r="W24" s="60"/>
      <c r="X24" s="57" t="s">
        <v>590</v>
      </c>
      <c r="Y24" s="58">
        <v>1.9607843137254902E-2</v>
      </c>
      <c r="Z24" s="58">
        <v>7.8431372549019607E-2</v>
      </c>
      <c r="AA24" s="58">
        <v>0.68627450980392157</v>
      </c>
      <c r="AB24" s="58">
        <v>0.21568627450980393</v>
      </c>
      <c r="AC24" s="59">
        <v>0</v>
      </c>
    </row>
    <row r="25" spans="1:29" ht="16.5" thickTop="1" thickBot="1" x14ac:dyDescent="0.3">
      <c r="M25" s="25"/>
      <c r="O25" s="60"/>
      <c r="P25" s="57" t="s">
        <v>591</v>
      </c>
      <c r="Q25" s="58">
        <v>7.128309572301425E-2</v>
      </c>
      <c r="R25" s="58">
        <v>0.12219959266802444</v>
      </c>
      <c r="S25" s="58">
        <v>0.10386965376782077</v>
      </c>
      <c r="T25" s="58">
        <v>0.70061099796334014</v>
      </c>
      <c r="U25" s="59">
        <v>2.0366598778004071E-3</v>
      </c>
      <c r="V25" s="66"/>
      <c r="W25" s="60"/>
      <c r="X25" s="57" t="s">
        <v>591</v>
      </c>
      <c r="Y25" s="58">
        <v>7.6726342710997444E-2</v>
      </c>
      <c r="Z25" s="58">
        <v>0.15856777493606139</v>
      </c>
      <c r="AA25" s="58">
        <v>0.12787723785166241</v>
      </c>
      <c r="AB25" s="58">
        <v>0.63682864450127874</v>
      </c>
      <c r="AC25" s="59">
        <v>0</v>
      </c>
    </row>
    <row r="26" spans="1:29" ht="16.5" thickTop="1" thickBot="1" x14ac:dyDescent="0.3">
      <c r="M26" s="25"/>
      <c r="O26" s="61"/>
      <c r="P26" s="62" t="s">
        <v>592</v>
      </c>
      <c r="Q26" s="63">
        <v>0</v>
      </c>
      <c r="R26" s="63">
        <v>0</v>
      </c>
      <c r="S26" s="63">
        <v>0</v>
      </c>
      <c r="T26" s="63">
        <v>0</v>
      </c>
      <c r="U26" s="64">
        <v>1</v>
      </c>
      <c r="V26" s="66"/>
      <c r="W26" s="61"/>
      <c r="X26" s="62" t="s">
        <v>592</v>
      </c>
      <c r="Y26" s="63">
        <v>0</v>
      </c>
      <c r="Z26" s="63">
        <v>0</v>
      </c>
      <c r="AA26" s="63">
        <v>0</v>
      </c>
      <c r="AB26" s="63">
        <v>0</v>
      </c>
      <c r="AC26" s="64">
        <v>1</v>
      </c>
    </row>
    <row r="27" spans="1:29" ht="15.75" thickTop="1" x14ac:dyDescent="0.25">
      <c r="I27" s="75"/>
      <c r="J27" s="75"/>
      <c r="K27" s="76"/>
      <c r="L27" s="76"/>
      <c r="M27" s="77"/>
      <c r="N27" s="16"/>
    </row>
    <row r="28" spans="1:29" x14ac:dyDescent="0.25">
      <c r="I28" s="75"/>
      <c r="J28" s="75"/>
      <c r="K28" s="76"/>
      <c r="L28" s="76"/>
      <c r="M28" s="76"/>
      <c r="N28" s="16"/>
    </row>
    <row r="29" spans="1:29" x14ac:dyDescent="0.25">
      <c r="I29" s="75"/>
      <c r="J29" s="75"/>
      <c r="K29" s="76"/>
      <c r="L29" s="76"/>
      <c r="M29" s="76"/>
      <c r="N29" s="16"/>
    </row>
    <row r="30" spans="1:29" x14ac:dyDescent="0.25">
      <c r="I30" s="75"/>
      <c r="J30" s="75"/>
      <c r="K30" s="76"/>
      <c r="L30" s="76"/>
      <c r="M30" s="76"/>
      <c r="N30" s="16"/>
    </row>
    <row r="31" spans="1:29" x14ac:dyDescent="0.25">
      <c r="I31" s="75"/>
      <c r="J31" s="75"/>
      <c r="K31" s="76"/>
      <c r="L31" s="76"/>
      <c r="M31" s="76"/>
      <c r="N31" s="16"/>
    </row>
    <row r="32" spans="1:29" s="71" customFormat="1" x14ac:dyDescent="0.25">
      <c r="A32" s="40"/>
      <c r="B32" s="67"/>
      <c r="C32" s="40"/>
      <c r="D32" s="40"/>
      <c r="E32" s="40"/>
      <c r="F32" s="40"/>
      <c r="G32" s="67"/>
      <c r="H32" s="40"/>
      <c r="I32" s="75"/>
      <c r="J32" s="75"/>
      <c r="K32" s="78"/>
      <c r="L32" s="79"/>
      <c r="M32" s="79"/>
      <c r="N32" s="80"/>
    </row>
    <row r="33" spans="1:14" s="72" customFormat="1" x14ac:dyDescent="0.25">
      <c r="A33" s="67"/>
      <c r="B33" s="67"/>
      <c r="C33" s="40"/>
      <c r="D33" s="40"/>
      <c r="E33" s="67"/>
      <c r="F33" s="40"/>
      <c r="G33" s="67"/>
      <c r="H33" s="40"/>
      <c r="I33" s="75"/>
      <c r="J33" s="76"/>
      <c r="K33" s="81"/>
      <c r="L33" s="82"/>
      <c r="M33" s="82"/>
      <c r="N33" s="83"/>
    </row>
    <row r="34" spans="1:14" s="72" customFormat="1" x14ac:dyDescent="0.25">
      <c r="A34" s="74"/>
      <c r="B34" s="74"/>
      <c r="C34" s="73"/>
      <c r="D34" s="73"/>
      <c r="E34" s="74"/>
      <c r="F34" s="73"/>
      <c r="G34" s="74"/>
      <c r="H34" s="73"/>
      <c r="I34" s="84"/>
      <c r="J34" s="80"/>
      <c r="K34" s="85"/>
      <c r="L34" s="82"/>
      <c r="M34" s="82"/>
      <c r="N34" s="83"/>
    </row>
    <row r="35" spans="1:14" s="72" customFormat="1" x14ac:dyDescent="0.25">
      <c r="A35" s="74"/>
      <c r="B35" s="74"/>
      <c r="C35" s="73"/>
      <c r="D35" s="73"/>
      <c r="E35" s="74"/>
      <c r="F35" s="73"/>
      <c r="G35" s="74"/>
      <c r="H35" s="73"/>
      <c r="I35" s="84"/>
      <c r="J35" s="83"/>
      <c r="K35" s="81"/>
      <c r="L35" s="82"/>
      <c r="M35" s="82"/>
      <c r="N35" s="83"/>
    </row>
    <row r="36" spans="1:14" s="72" customFormat="1" x14ac:dyDescent="0.25">
      <c r="A36" s="74"/>
      <c r="B36" s="74"/>
      <c r="C36" s="73"/>
      <c r="D36" s="73"/>
      <c r="E36" s="74"/>
      <c r="F36" s="73"/>
      <c r="G36" s="74"/>
      <c r="H36" s="73"/>
      <c r="I36" s="84"/>
      <c r="J36" s="83"/>
      <c r="K36" s="83"/>
      <c r="L36" s="83"/>
      <c r="M36" s="83"/>
      <c r="N36" s="83"/>
    </row>
    <row r="37" spans="1:14" s="72" customFormat="1" x14ac:dyDescent="0.25">
      <c r="A37" s="74"/>
      <c r="B37" s="74"/>
      <c r="C37" s="73"/>
      <c r="D37" s="73"/>
      <c r="E37" s="74"/>
      <c r="F37" s="73"/>
      <c r="G37" s="74"/>
      <c r="H37" s="73"/>
      <c r="I37" s="84"/>
      <c r="J37" s="83"/>
      <c r="K37" s="83"/>
      <c r="L37" s="83"/>
      <c r="M37" s="83"/>
      <c r="N37" s="83"/>
    </row>
    <row r="38" spans="1:14" s="72" customFormat="1" x14ac:dyDescent="0.25">
      <c r="A38" s="74"/>
      <c r="B38" s="74"/>
      <c r="C38" s="73"/>
      <c r="D38" s="73"/>
      <c r="E38" s="74"/>
      <c r="F38" s="73"/>
      <c r="G38" s="74"/>
      <c r="H38" s="73"/>
      <c r="I38" s="84"/>
      <c r="J38" s="83"/>
      <c r="K38" s="83"/>
      <c r="L38" s="83"/>
      <c r="M38" s="83"/>
      <c r="N38" s="83"/>
    </row>
    <row r="39" spans="1:14" s="72" customFormat="1" x14ac:dyDescent="0.25">
      <c r="A39" s="74"/>
      <c r="B39" s="74"/>
      <c r="C39" s="73"/>
      <c r="D39" s="73"/>
      <c r="E39" s="74"/>
      <c r="F39" s="73"/>
      <c r="G39" s="74"/>
      <c r="H39" s="73"/>
      <c r="I39" s="74"/>
    </row>
    <row r="40" spans="1:14" s="72" customFormat="1" x14ac:dyDescent="0.25">
      <c r="A40" s="74"/>
      <c r="B40" s="74"/>
      <c r="C40" s="73"/>
      <c r="D40" s="73"/>
      <c r="E40" s="74"/>
      <c r="F40" s="73"/>
      <c r="G40" s="74"/>
      <c r="H40" s="73"/>
      <c r="I40" s="74"/>
    </row>
    <row r="41" spans="1:14" s="72" customFormat="1" x14ac:dyDescent="0.25">
      <c r="A41" s="74"/>
      <c r="B41" s="74"/>
      <c r="C41" s="73"/>
      <c r="D41" s="73"/>
      <c r="E41" s="74"/>
      <c r="F41" s="73"/>
      <c r="G41" s="74"/>
      <c r="H41" s="73"/>
      <c r="I41" s="74"/>
    </row>
    <row r="42" spans="1:14" s="72" customFormat="1" x14ac:dyDescent="0.25">
      <c r="A42" s="74"/>
      <c r="B42" s="74"/>
      <c r="C42" s="73"/>
      <c r="D42" s="73"/>
      <c r="E42" s="74"/>
      <c r="F42" s="73"/>
      <c r="G42" s="74"/>
      <c r="H42" s="73"/>
      <c r="I42" s="74"/>
    </row>
    <row r="43" spans="1:14" s="72" customFormat="1" x14ac:dyDescent="0.25">
      <c r="A43" s="74"/>
      <c r="B43" s="74"/>
      <c r="C43" s="73"/>
      <c r="D43" s="73"/>
      <c r="E43" s="74"/>
      <c r="F43" s="73"/>
      <c r="G43" s="74"/>
      <c r="H43" s="73"/>
      <c r="I43" s="74"/>
    </row>
    <row r="44" spans="1:14" s="72" customFormat="1" x14ac:dyDescent="0.25">
      <c r="A44" s="74"/>
      <c r="B44" s="74"/>
      <c r="C44" s="73"/>
      <c r="D44" s="73"/>
      <c r="E44" s="74"/>
      <c r="F44" s="73"/>
      <c r="G44" s="74"/>
      <c r="H44" s="73"/>
      <c r="I44" s="74"/>
    </row>
    <row r="45" spans="1:14" s="72" customFormat="1" x14ac:dyDescent="0.25">
      <c r="A45" s="74"/>
      <c r="B45" s="74"/>
      <c r="C45" s="73"/>
      <c r="D45" s="73"/>
      <c r="E45" s="74"/>
      <c r="F45" s="73"/>
      <c r="G45" s="74"/>
      <c r="H45" s="73"/>
      <c r="I45" s="74"/>
    </row>
    <row r="46" spans="1:14" s="72" customFormat="1" x14ac:dyDescent="0.25">
      <c r="A46" s="74"/>
      <c r="B46" s="74"/>
      <c r="C46" s="73"/>
      <c r="D46" s="73"/>
      <c r="E46" s="74"/>
      <c r="F46" s="73"/>
      <c r="G46" s="74"/>
      <c r="H46" s="73"/>
      <c r="I46" s="74"/>
    </row>
    <row r="47" spans="1:14" s="72" customFormat="1" x14ac:dyDescent="0.25">
      <c r="A47" s="74"/>
      <c r="B47" s="74"/>
      <c r="C47" s="73"/>
      <c r="D47" s="73"/>
      <c r="E47" s="74"/>
      <c r="F47" s="73"/>
      <c r="G47" s="74"/>
      <c r="H47" s="73"/>
      <c r="I47" s="74"/>
    </row>
    <row r="48" spans="1:14" s="72" customFormat="1" x14ac:dyDescent="0.25">
      <c r="A48" s="74"/>
      <c r="B48" s="74"/>
      <c r="C48" s="73"/>
      <c r="D48" s="73"/>
      <c r="E48" s="74"/>
      <c r="F48" s="73"/>
      <c r="G48" s="74"/>
      <c r="H48" s="73"/>
      <c r="I48" s="74"/>
    </row>
    <row r="49" spans="1:9" s="72" customFormat="1" x14ac:dyDescent="0.25">
      <c r="A49" s="74"/>
      <c r="B49" s="74"/>
      <c r="C49" s="73"/>
      <c r="D49" s="73"/>
      <c r="E49" s="74"/>
      <c r="F49" s="73"/>
      <c r="G49" s="74"/>
      <c r="H49" s="73"/>
      <c r="I49" s="74"/>
    </row>
    <row r="50" spans="1:9" s="72" customFormat="1" x14ac:dyDescent="0.25">
      <c r="A50" s="74"/>
      <c r="B50" s="74"/>
      <c r="C50" s="73"/>
      <c r="D50" s="73"/>
      <c r="E50" s="74"/>
      <c r="F50" s="73"/>
      <c r="G50" s="74"/>
      <c r="H50" s="73"/>
      <c r="I50" s="74"/>
    </row>
    <row r="51" spans="1:9" s="72" customFormat="1" x14ac:dyDescent="0.25">
      <c r="A51" s="74"/>
      <c r="B51" s="74"/>
      <c r="C51" s="73"/>
      <c r="D51" s="73"/>
      <c r="E51" s="74"/>
      <c r="F51" s="73"/>
      <c r="G51" s="74"/>
      <c r="H51" s="73"/>
      <c r="I51" s="74"/>
    </row>
    <row r="52" spans="1:9" s="72" customFormat="1" x14ac:dyDescent="0.25">
      <c r="A52" s="74"/>
      <c r="B52" s="74"/>
      <c r="C52" s="73"/>
      <c r="D52" s="73"/>
      <c r="E52" s="74"/>
      <c r="F52" s="73"/>
      <c r="G52" s="74"/>
      <c r="H52" s="73"/>
      <c r="I52" s="74"/>
    </row>
    <row r="53" spans="1:9" s="72" customFormat="1" x14ac:dyDescent="0.25">
      <c r="A53" s="74"/>
      <c r="B53" s="74"/>
      <c r="C53" s="73"/>
      <c r="D53" s="73"/>
      <c r="E53" s="74"/>
      <c r="F53" s="73"/>
      <c r="G53" s="74"/>
      <c r="H53" s="73"/>
      <c r="I53" s="74"/>
    </row>
    <row r="54" spans="1:9" s="72" customFormat="1" x14ac:dyDescent="0.25">
      <c r="A54" s="74"/>
      <c r="B54" s="74"/>
      <c r="C54" s="73"/>
      <c r="D54" s="73"/>
      <c r="E54" s="74"/>
      <c r="F54" s="73"/>
      <c r="G54" s="74"/>
      <c r="H54" s="73"/>
      <c r="I54" s="74"/>
    </row>
    <row r="55" spans="1:9" s="72" customFormat="1" x14ac:dyDescent="0.25">
      <c r="A55" s="74"/>
      <c r="B55" s="74"/>
      <c r="C55" s="73"/>
      <c r="D55" s="73"/>
      <c r="E55" s="74"/>
      <c r="F55" s="73"/>
      <c r="G55" s="74"/>
      <c r="H55" s="73"/>
      <c r="I55" s="74"/>
    </row>
    <row r="56" spans="1:9" s="72" customFormat="1" x14ac:dyDescent="0.25">
      <c r="A56" s="74"/>
      <c r="B56" s="74"/>
      <c r="C56" s="73"/>
      <c r="D56" s="73"/>
      <c r="E56" s="74"/>
      <c r="F56" s="73"/>
      <c r="G56" s="74"/>
      <c r="H56" s="73"/>
      <c r="I56" s="74"/>
    </row>
    <row r="57" spans="1:9" s="72" customFormat="1" x14ac:dyDescent="0.25">
      <c r="A57" s="74"/>
      <c r="B57" s="74"/>
      <c r="C57" s="73"/>
      <c r="D57" s="73"/>
      <c r="E57" s="74"/>
      <c r="F57" s="73"/>
      <c r="G57" s="74"/>
      <c r="H57" s="73"/>
      <c r="I57" s="74"/>
    </row>
    <row r="58" spans="1:9" s="72" customFormat="1" x14ac:dyDescent="0.25">
      <c r="A58" s="74"/>
      <c r="B58" s="74"/>
      <c r="C58" s="73"/>
      <c r="D58" s="73"/>
      <c r="E58" s="74"/>
      <c r="F58" s="73"/>
      <c r="G58" s="74"/>
      <c r="H58" s="73"/>
      <c r="I58" s="74"/>
    </row>
    <row r="59" spans="1:9" s="72" customFormat="1" x14ac:dyDescent="0.25">
      <c r="A59" s="74"/>
      <c r="B59" s="74"/>
      <c r="C59" s="73"/>
      <c r="D59" s="73"/>
      <c r="E59" s="74"/>
      <c r="F59" s="73"/>
      <c r="G59" s="74"/>
      <c r="H59" s="73"/>
      <c r="I59" s="74"/>
    </row>
    <row r="60" spans="1:9" s="72" customFormat="1" x14ac:dyDescent="0.25">
      <c r="A60" s="74"/>
      <c r="B60" s="74"/>
      <c r="C60" s="73"/>
      <c r="D60" s="73"/>
      <c r="E60" s="74"/>
      <c r="F60" s="73"/>
      <c r="G60" s="74"/>
      <c r="H60" s="73"/>
      <c r="I60" s="74"/>
    </row>
    <row r="61" spans="1:9" s="72" customFormat="1" x14ac:dyDescent="0.25">
      <c r="A61" s="74"/>
      <c r="B61" s="74"/>
      <c r="C61" s="73"/>
      <c r="D61" s="73"/>
      <c r="E61" s="74"/>
      <c r="F61" s="73"/>
      <c r="G61" s="74"/>
      <c r="H61" s="73"/>
      <c r="I61" s="74"/>
    </row>
    <row r="62" spans="1:9" s="72" customFormat="1" x14ac:dyDescent="0.25">
      <c r="A62" s="74"/>
      <c r="B62" s="74"/>
      <c r="C62" s="73"/>
      <c r="D62" s="73"/>
      <c r="E62" s="74"/>
      <c r="F62" s="73"/>
      <c r="G62" s="74"/>
      <c r="H62" s="73"/>
      <c r="I62" s="74"/>
    </row>
    <row r="63" spans="1:9" s="72" customFormat="1" x14ac:dyDescent="0.25">
      <c r="A63" s="74"/>
      <c r="B63" s="74"/>
      <c r="C63" s="73"/>
      <c r="D63" s="73"/>
      <c r="E63" s="74"/>
      <c r="F63" s="73"/>
      <c r="G63" s="74"/>
      <c r="H63" s="73"/>
      <c r="I63" s="74"/>
    </row>
    <row r="64" spans="1:9" s="72" customFormat="1" x14ac:dyDescent="0.25">
      <c r="A64" s="74"/>
      <c r="B64" s="74"/>
      <c r="C64" s="73"/>
      <c r="D64" s="73"/>
      <c r="E64" s="74"/>
      <c r="F64" s="73"/>
      <c r="G64" s="74"/>
      <c r="H64" s="73"/>
      <c r="I64" s="74"/>
    </row>
    <row r="65" spans="1:9" s="72" customFormat="1" x14ac:dyDescent="0.25">
      <c r="A65" s="74"/>
      <c r="B65" s="74"/>
      <c r="C65" s="73"/>
      <c r="D65" s="73"/>
      <c r="E65" s="74"/>
      <c r="F65" s="73"/>
      <c r="G65" s="74"/>
      <c r="H65" s="73"/>
      <c r="I65" s="74"/>
    </row>
    <row r="66" spans="1:9" s="72" customFormat="1" x14ac:dyDescent="0.25">
      <c r="A66" s="74"/>
      <c r="B66" s="74"/>
      <c r="C66" s="73"/>
      <c r="D66" s="73"/>
      <c r="E66" s="74"/>
      <c r="F66" s="73"/>
      <c r="G66" s="74"/>
      <c r="H66" s="73"/>
      <c r="I66" s="74"/>
    </row>
    <row r="67" spans="1:9" s="72" customFormat="1" x14ac:dyDescent="0.25">
      <c r="A67" s="74"/>
      <c r="B67" s="74"/>
      <c r="C67" s="73"/>
      <c r="D67" s="73"/>
      <c r="E67" s="74"/>
      <c r="F67" s="73"/>
      <c r="G67" s="74"/>
      <c r="H67" s="73"/>
      <c r="I67" s="74"/>
    </row>
    <row r="68" spans="1:9" s="72" customFormat="1" x14ac:dyDescent="0.25">
      <c r="A68" s="74"/>
      <c r="B68" s="74"/>
      <c r="C68" s="73"/>
      <c r="D68" s="73"/>
      <c r="E68" s="74"/>
      <c r="F68" s="73"/>
      <c r="G68" s="74"/>
      <c r="H68" s="73"/>
      <c r="I68" s="74"/>
    </row>
    <row r="69" spans="1:9" s="72" customFormat="1" x14ac:dyDescent="0.25">
      <c r="A69" s="74"/>
      <c r="B69" s="74"/>
      <c r="C69" s="73"/>
      <c r="D69" s="73"/>
      <c r="E69" s="74"/>
      <c r="F69" s="73"/>
      <c r="G69" s="74"/>
      <c r="H69" s="73"/>
      <c r="I69" s="74"/>
    </row>
    <row r="70" spans="1:9" s="72" customFormat="1" x14ac:dyDescent="0.25">
      <c r="A70" s="74"/>
      <c r="B70" s="74"/>
      <c r="C70" s="73"/>
      <c r="D70" s="73"/>
      <c r="E70" s="74"/>
      <c r="F70" s="73"/>
      <c r="G70" s="74"/>
      <c r="H70" s="73"/>
      <c r="I70" s="74"/>
    </row>
    <row r="71" spans="1:9" s="72" customFormat="1" x14ac:dyDescent="0.25">
      <c r="A71" s="74"/>
      <c r="B71" s="74"/>
      <c r="C71" s="73"/>
      <c r="D71" s="73"/>
      <c r="E71" s="74"/>
      <c r="F71" s="73"/>
      <c r="G71" s="74"/>
      <c r="H71" s="73"/>
      <c r="I71" s="74"/>
    </row>
    <row r="72" spans="1:9" s="72" customFormat="1" x14ac:dyDescent="0.25">
      <c r="A72" s="74"/>
      <c r="B72" s="74"/>
      <c r="C72" s="73"/>
      <c r="D72" s="73"/>
      <c r="E72" s="74"/>
      <c r="F72" s="73"/>
      <c r="G72" s="74"/>
      <c r="H72" s="73"/>
      <c r="I72" s="74"/>
    </row>
    <row r="73" spans="1:9" s="72" customFormat="1" x14ac:dyDescent="0.25">
      <c r="A73" s="74"/>
      <c r="B73" s="74"/>
      <c r="C73" s="73"/>
      <c r="D73" s="73"/>
      <c r="E73" s="74"/>
      <c r="F73" s="73"/>
      <c r="G73" s="74"/>
      <c r="H73" s="73"/>
      <c r="I73" s="74"/>
    </row>
    <row r="74" spans="1:9" s="72" customFormat="1" x14ac:dyDescent="0.25">
      <c r="A74" s="74"/>
      <c r="B74" s="74"/>
      <c r="C74" s="73"/>
      <c r="D74" s="73"/>
      <c r="E74" s="74"/>
      <c r="F74" s="73"/>
      <c r="G74" s="74"/>
      <c r="H74" s="73"/>
      <c r="I74" s="74"/>
    </row>
    <row r="75" spans="1:9" s="72" customFormat="1" x14ac:dyDescent="0.25">
      <c r="A75" s="74"/>
      <c r="B75" s="74"/>
      <c r="C75" s="73"/>
      <c r="D75" s="73"/>
      <c r="E75" s="74"/>
      <c r="F75" s="73"/>
      <c r="G75" s="74"/>
      <c r="H75" s="73"/>
      <c r="I75" s="74"/>
    </row>
    <row r="76" spans="1:9" s="72" customFormat="1" x14ac:dyDescent="0.25">
      <c r="A76" s="74"/>
      <c r="B76" s="74"/>
      <c r="C76" s="73"/>
      <c r="D76" s="73"/>
      <c r="E76" s="74"/>
      <c r="F76" s="73"/>
      <c r="G76" s="74"/>
      <c r="H76" s="73"/>
      <c r="I76" s="74"/>
    </row>
    <row r="77" spans="1:9" s="72" customFormat="1" x14ac:dyDescent="0.25">
      <c r="A77" s="74"/>
      <c r="B77" s="74"/>
      <c r="C77" s="73"/>
      <c r="D77" s="73"/>
      <c r="E77" s="74"/>
      <c r="F77" s="73"/>
      <c r="G77" s="74"/>
      <c r="H77" s="73"/>
      <c r="I77" s="74"/>
    </row>
    <row r="78" spans="1:9" s="72" customFormat="1" x14ac:dyDescent="0.25">
      <c r="A78" s="74"/>
      <c r="B78" s="74"/>
      <c r="C78" s="73"/>
      <c r="D78" s="73"/>
      <c r="E78" s="74"/>
      <c r="F78" s="73"/>
      <c r="G78" s="74"/>
      <c r="H78" s="73"/>
      <c r="I78" s="74"/>
    </row>
    <row r="79" spans="1:9" s="72" customFormat="1" x14ac:dyDescent="0.25">
      <c r="A79" s="74"/>
      <c r="B79" s="74"/>
      <c r="C79" s="73"/>
      <c r="D79" s="73"/>
      <c r="E79" s="74"/>
      <c r="F79" s="73"/>
      <c r="G79" s="74"/>
      <c r="H79" s="73"/>
      <c r="I79" s="74"/>
    </row>
    <row r="80" spans="1:9" s="72" customFormat="1" x14ac:dyDescent="0.25">
      <c r="A80" s="74"/>
      <c r="B80" s="74"/>
      <c r="C80" s="73"/>
      <c r="D80" s="73"/>
      <c r="E80" s="74"/>
      <c r="F80" s="73"/>
      <c r="G80" s="74"/>
      <c r="H80" s="73"/>
      <c r="I80" s="74"/>
    </row>
    <row r="81" spans="1:9" s="72" customFormat="1" x14ac:dyDescent="0.25">
      <c r="A81" s="74"/>
      <c r="B81" s="74"/>
      <c r="C81" s="73"/>
      <c r="D81" s="73"/>
      <c r="E81" s="74"/>
      <c r="F81" s="73"/>
      <c r="G81" s="74"/>
      <c r="H81" s="73"/>
      <c r="I81" s="74"/>
    </row>
    <row r="82" spans="1:9" s="72" customFormat="1" x14ac:dyDescent="0.25">
      <c r="A82" s="74"/>
      <c r="B82" s="74"/>
      <c r="C82" s="73"/>
      <c r="D82" s="73"/>
      <c r="E82" s="74"/>
      <c r="F82" s="73"/>
      <c r="G82" s="74"/>
      <c r="H82" s="73"/>
      <c r="I82" s="74"/>
    </row>
    <row r="83" spans="1:9" s="72" customFormat="1" x14ac:dyDescent="0.25">
      <c r="A83" s="74"/>
      <c r="B83" s="74"/>
      <c r="C83" s="73"/>
      <c r="D83" s="73"/>
      <c r="E83" s="74"/>
      <c r="F83" s="73"/>
      <c r="G83" s="74"/>
      <c r="H83" s="73"/>
      <c r="I83" s="74"/>
    </row>
    <row r="84" spans="1:9" s="72" customFormat="1" x14ac:dyDescent="0.25">
      <c r="A84" s="74"/>
      <c r="B84" s="74"/>
      <c r="C84" s="73"/>
      <c r="D84" s="73"/>
      <c r="E84" s="74"/>
      <c r="F84" s="73"/>
      <c r="G84" s="74"/>
      <c r="H84" s="73"/>
      <c r="I84" s="74"/>
    </row>
    <row r="85" spans="1:9" s="72" customFormat="1" x14ac:dyDescent="0.25">
      <c r="A85" s="74"/>
      <c r="B85" s="74"/>
      <c r="C85" s="73"/>
      <c r="D85" s="73"/>
      <c r="E85" s="74"/>
      <c r="F85" s="73"/>
      <c r="G85" s="74"/>
      <c r="H85" s="73"/>
      <c r="I85" s="74"/>
    </row>
    <row r="86" spans="1:9" s="72" customFormat="1" x14ac:dyDescent="0.25">
      <c r="A86" s="74"/>
      <c r="B86" s="74"/>
      <c r="C86" s="73"/>
      <c r="D86" s="73"/>
      <c r="E86" s="74"/>
      <c r="F86" s="73"/>
      <c r="G86" s="74"/>
      <c r="H86" s="73"/>
      <c r="I86" s="74"/>
    </row>
    <row r="87" spans="1:9" s="72" customFormat="1" x14ac:dyDescent="0.25">
      <c r="A87" s="74"/>
      <c r="B87" s="74"/>
      <c r="C87" s="73"/>
      <c r="D87" s="73"/>
      <c r="E87" s="74"/>
      <c r="F87" s="73"/>
      <c r="G87" s="74"/>
      <c r="H87" s="73"/>
      <c r="I87" s="74"/>
    </row>
    <row r="88" spans="1:9" s="72" customFormat="1" x14ac:dyDescent="0.25">
      <c r="A88" s="74"/>
      <c r="B88" s="74"/>
      <c r="C88" s="73"/>
      <c r="D88" s="73"/>
      <c r="E88" s="74"/>
      <c r="F88" s="73"/>
      <c r="G88" s="74"/>
      <c r="H88" s="73"/>
      <c r="I88" s="74"/>
    </row>
    <row r="89" spans="1:9" s="72" customFormat="1" x14ac:dyDescent="0.25">
      <c r="A89" s="74"/>
      <c r="B89" s="74"/>
      <c r="C89" s="73"/>
      <c r="D89" s="73"/>
      <c r="E89" s="74"/>
      <c r="F89" s="73"/>
      <c r="G89" s="74"/>
      <c r="H89" s="73"/>
      <c r="I89" s="74"/>
    </row>
    <row r="90" spans="1:9" s="72" customFormat="1" x14ac:dyDescent="0.25">
      <c r="A90" s="74"/>
      <c r="B90" s="74"/>
      <c r="C90" s="73"/>
      <c r="D90" s="73"/>
      <c r="E90" s="74"/>
      <c r="F90" s="73"/>
      <c r="G90" s="74"/>
      <c r="H90" s="73"/>
      <c r="I90" s="74"/>
    </row>
    <row r="91" spans="1:9" s="72" customFormat="1" x14ac:dyDescent="0.25">
      <c r="A91" s="74"/>
      <c r="B91" s="74"/>
      <c r="C91" s="73"/>
      <c r="D91" s="73"/>
      <c r="E91" s="74"/>
      <c r="F91" s="73"/>
      <c r="G91" s="74"/>
      <c r="H91" s="73"/>
      <c r="I91" s="74"/>
    </row>
    <row r="92" spans="1:9" s="72" customFormat="1" x14ac:dyDescent="0.25">
      <c r="A92" s="74"/>
      <c r="B92" s="74"/>
      <c r="C92" s="73"/>
      <c r="D92" s="73"/>
      <c r="E92" s="74"/>
      <c r="F92" s="73"/>
      <c r="G92" s="74"/>
      <c r="H92" s="73"/>
      <c r="I92" s="74"/>
    </row>
    <row r="93" spans="1:9" s="72" customFormat="1" x14ac:dyDescent="0.25">
      <c r="A93" s="74"/>
      <c r="B93" s="74"/>
      <c r="C93" s="73"/>
      <c r="D93" s="73"/>
      <c r="E93" s="74"/>
      <c r="F93" s="73"/>
      <c r="G93" s="74"/>
      <c r="H93" s="73"/>
      <c r="I93" s="74"/>
    </row>
    <row r="94" spans="1:9" s="72" customFormat="1" x14ac:dyDescent="0.25">
      <c r="A94" s="74"/>
      <c r="B94" s="74"/>
      <c r="C94" s="73"/>
      <c r="D94" s="73"/>
      <c r="E94" s="74"/>
      <c r="F94" s="73"/>
      <c r="G94" s="74"/>
      <c r="H94" s="73"/>
      <c r="I94" s="74"/>
    </row>
    <row r="95" spans="1:9" s="72" customFormat="1" x14ac:dyDescent="0.25">
      <c r="A95" s="74"/>
      <c r="B95" s="74"/>
      <c r="C95" s="73"/>
      <c r="D95" s="73"/>
      <c r="E95" s="74"/>
      <c r="F95" s="73"/>
      <c r="G95" s="74"/>
      <c r="H95" s="73"/>
      <c r="I95" s="74"/>
    </row>
    <row r="96" spans="1:9" s="72" customFormat="1" x14ac:dyDescent="0.25">
      <c r="A96" s="74"/>
      <c r="B96" s="74"/>
      <c r="C96" s="73"/>
      <c r="D96" s="73"/>
      <c r="E96" s="74"/>
      <c r="F96" s="73"/>
      <c r="G96" s="74"/>
      <c r="H96" s="73"/>
      <c r="I96" s="74"/>
    </row>
    <row r="97" spans="1:11" s="72" customFormat="1" x14ac:dyDescent="0.25">
      <c r="A97" s="74"/>
      <c r="B97" s="74"/>
      <c r="C97" s="73"/>
      <c r="D97" s="73"/>
      <c r="E97" s="74"/>
      <c r="F97" s="73"/>
      <c r="G97" s="74"/>
      <c r="H97" s="73"/>
      <c r="I97" s="74"/>
    </row>
    <row r="98" spans="1:11" s="72" customFormat="1" x14ac:dyDescent="0.25">
      <c r="A98" s="74"/>
      <c r="B98" s="74"/>
      <c r="C98" s="73"/>
      <c r="D98" s="73"/>
      <c r="E98" s="74"/>
      <c r="F98" s="73"/>
      <c r="G98" s="74"/>
      <c r="H98" s="73"/>
      <c r="I98" s="74"/>
    </row>
    <row r="99" spans="1:11" s="72" customFormat="1" x14ac:dyDescent="0.25">
      <c r="A99" s="74"/>
      <c r="B99" s="74"/>
      <c r="C99" s="73"/>
      <c r="D99" s="73"/>
      <c r="E99" s="74"/>
      <c r="F99" s="73"/>
      <c r="G99" s="74"/>
      <c r="H99" s="73"/>
      <c r="I99" s="74"/>
    </row>
    <row r="100" spans="1:11" s="72" customFormat="1" x14ac:dyDescent="0.25">
      <c r="A100" s="74"/>
      <c r="B100" s="74"/>
      <c r="C100" s="73"/>
      <c r="D100" s="73"/>
      <c r="E100" s="74"/>
      <c r="F100" s="73"/>
      <c r="G100" s="74"/>
      <c r="H100" s="73"/>
      <c r="I100" s="74"/>
    </row>
    <row r="101" spans="1:11" s="72" customFormat="1" x14ac:dyDescent="0.25">
      <c r="A101" s="74"/>
      <c r="B101" s="74"/>
      <c r="C101" s="73"/>
      <c r="D101" s="73"/>
      <c r="E101" s="74"/>
      <c r="F101" s="73"/>
      <c r="G101" s="74"/>
      <c r="H101" s="73"/>
      <c r="I101" s="74"/>
    </row>
    <row r="102" spans="1:11" s="72" customFormat="1" x14ac:dyDescent="0.25">
      <c r="A102" s="74"/>
      <c r="B102" s="74"/>
      <c r="C102" s="73"/>
      <c r="D102" s="73"/>
      <c r="E102" s="74"/>
      <c r="F102" s="73"/>
      <c r="G102" s="74"/>
      <c r="H102" s="73"/>
      <c r="I102" s="74"/>
    </row>
    <row r="103" spans="1:11" s="72" customFormat="1" x14ac:dyDescent="0.25">
      <c r="A103" s="74"/>
      <c r="B103" s="74"/>
      <c r="C103" s="73"/>
      <c r="D103" s="73"/>
      <c r="E103" s="74"/>
      <c r="F103" s="73"/>
      <c r="G103" s="74"/>
      <c r="H103" s="73"/>
      <c r="I103" s="74"/>
    </row>
    <row r="104" spans="1:11" s="72" customFormat="1" x14ac:dyDescent="0.25">
      <c r="A104" s="74"/>
      <c r="B104" s="74"/>
      <c r="C104" s="73"/>
      <c r="D104" s="73"/>
      <c r="E104" s="74"/>
      <c r="F104" s="73"/>
      <c r="G104" s="74"/>
      <c r="H104" s="73"/>
      <c r="I104" s="74"/>
    </row>
    <row r="105" spans="1:11" s="72" customFormat="1" x14ac:dyDescent="0.25">
      <c r="A105" s="74"/>
      <c r="B105" s="74"/>
      <c r="C105" s="73"/>
      <c r="D105" s="73"/>
      <c r="E105" s="74"/>
      <c r="F105" s="73"/>
      <c r="G105" s="74"/>
      <c r="H105" s="73"/>
      <c r="I105" s="74"/>
    </row>
    <row r="106" spans="1:11" s="72" customFormat="1" x14ac:dyDescent="0.25">
      <c r="A106" s="74"/>
      <c r="B106" s="74"/>
      <c r="C106" s="73"/>
      <c r="D106" s="73"/>
      <c r="E106" s="74"/>
      <c r="F106" s="73"/>
      <c r="G106" s="74"/>
      <c r="H106" s="73"/>
      <c r="I106" s="74"/>
    </row>
    <row r="107" spans="1:11" s="72" customFormat="1" x14ac:dyDescent="0.25">
      <c r="A107" s="74"/>
      <c r="B107" s="74"/>
      <c r="C107" s="73"/>
      <c r="D107" s="73"/>
      <c r="E107" s="74"/>
      <c r="F107" s="73"/>
      <c r="G107" s="74"/>
      <c r="H107" s="73"/>
      <c r="I107" s="74"/>
    </row>
    <row r="108" spans="1:11" s="72" customFormat="1" x14ac:dyDescent="0.25">
      <c r="A108" s="74"/>
      <c r="B108" s="74"/>
      <c r="C108" s="73"/>
      <c r="D108" s="73"/>
      <c r="E108" s="74"/>
      <c r="F108" s="73"/>
      <c r="G108" s="74"/>
      <c r="H108" s="73"/>
      <c r="I108" s="74"/>
    </row>
    <row r="109" spans="1:11" s="72" customFormat="1" x14ac:dyDescent="0.25">
      <c r="A109" s="74"/>
      <c r="B109" s="74"/>
      <c r="C109" s="73"/>
      <c r="D109" s="73"/>
      <c r="E109" s="74"/>
      <c r="F109" s="73"/>
      <c r="G109" s="74"/>
      <c r="H109" s="73"/>
      <c r="I109" s="74"/>
    </row>
    <row r="110" spans="1:11" s="25" customFormat="1" x14ac:dyDescent="0.25">
      <c r="A110" s="74"/>
      <c r="B110" s="74"/>
      <c r="C110" s="73"/>
      <c r="D110" s="73"/>
      <c r="E110" s="74"/>
      <c r="F110" s="73"/>
      <c r="G110" s="74"/>
      <c r="H110" s="73"/>
      <c r="I110" s="74"/>
      <c r="J110" s="72"/>
      <c r="K110" s="72"/>
    </row>
    <row r="111" spans="1:11" s="25" customFormat="1" x14ac:dyDescent="0.25">
      <c r="A111" s="74"/>
      <c r="B111" s="74"/>
      <c r="C111" s="73"/>
      <c r="D111" s="73"/>
      <c r="E111" s="74"/>
      <c r="F111" s="73"/>
      <c r="G111" s="74"/>
      <c r="H111" s="73"/>
      <c r="I111" s="74"/>
      <c r="J111" s="72"/>
      <c r="K111" s="72"/>
    </row>
    <row r="112" spans="1:11" s="25" customFormat="1" x14ac:dyDescent="0.25">
      <c r="A112" s="74"/>
      <c r="B112" s="74"/>
      <c r="C112" s="73"/>
      <c r="D112" s="73"/>
      <c r="E112" s="74"/>
      <c r="F112" s="73"/>
      <c r="G112" s="74"/>
      <c r="H112" s="73"/>
      <c r="I112" s="74"/>
    </row>
    <row r="113" spans="1:13" s="25" customFormat="1" x14ac:dyDescent="0.25">
      <c r="A113" s="74"/>
      <c r="B113" s="74"/>
      <c r="C113" s="73"/>
      <c r="D113" s="73"/>
      <c r="E113" s="74"/>
      <c r="F113" s="73"/>
      <c r="G113" s="74"/>
      <c r="H113" s="73"/>
      <c r="I113" s="74"/>
    </row>
    <row r="114" spans="1:13" s="25" customFormat="1" x14ac:dyDescent="0.25">
      <c r="A114" s="74"/>
      <c r="B114" s="74"/>
      <c r="C114" s="73"/>
      <c r="D114" s="73"/>
      <c r="E114" s="74"/>
      <c r="F114" s="73"/>
      <c r="G114" s="74"/>
      <c r="H114" s="73"/>
      <c r="I114" s="74"/>
    </row>
    <row r="115" spans="1:13" s="25" customFormat="1" x14ac:dyDescent="0.25">
      <c r="A115" s="74"/>
      <c r="B115" s="74"/>
      <c r="C115" s="73"/>
      <c r="D115" s="73"/>
      <c r="E115" s="74"/>
      <c r="F115" s="73"/>
      <c r="G115" s="74"/>
      <c r="H115" s="73"/>
      <c r="I115" s="74"/>
    </row>
    <row r="116" spans="1:13" x14ac:dyDescent="0.25">
      <c r="A116" s="74"/>
      <c r="B116" s="74"/>
      <c r="C116" s="73"/>
      <c r="D116" s="73"/>
      <c r="E116" s="74"/>
      <c r="F116" s="73"/>
      <c r="G116" s="74"/>
      <c r="H116" s="73"/>
      <c r="I116" s="74"/>
      <c r="J116" s="25"/>
      <c r="K116" s="25"/>
      <c r="L116"/>
      <c r="M116"/>
    </row>
    <row r="117" spans="1:13" x14ac:dyDescent="0.25">
      <c r="A117" s="74"/>
      <c r="B117" s="74"/>
      <c r="C117" s="73"/>
      <c r="D117" s="73"/>
      <c r="E117" s="74"/>
      <c r="F117" s="73"/>
      <c r="G117" s="74"/>
      <c r="H117" s="73"/>
      <c r="I117" s="74"/>
      <c r="J117" s="25"/>
      <c r="K117" s="25"/>
      <c r="L117"/>
      <c r="M117"/>
    </row>
    <row r="118" spans="1:13" x14ac:dyDescent="0.25">
      <c r="A118" s="74"/>
      <c r="B118" s="74"/>
      <c r="C118" s="73"/>
      <c r="D118" s="73"/>
      <c r="E118" s="74"/>
      <c r="F118" s="73"/>
      <c r="G118" s="74"/>
      <c r="H118" s="73"/>
      <c r="I118" s="74"/>
      <c r="J118"/>
      <c r="K118"/>
      <c r="L118"/>
      <c r="M118"/>
    </row>
    <row r="119" spans="1:13" x14ac:dyDescent="0.25">
      <c r="A119" s="74"/>
      <c r="B119" s="74"/>
      <c r="C119" s="73"/>
      <c r="D119" s="73"/>
      <c r="E119" s="74"/>
      <c r="F119" s="73"/>
      <c r="G119" s="74"/>
      <c r="H119" s="73"/>
      <c r="I119" s="74"/>
      <c r="J119"/>
      <c r="K119"/>
      <c r="L119"/>
      <c r="M119"/>
    </row>
    <row r="120" spans="1:13" x14ac:dyDescent="0.25">
      <c r="A120" s="74"/>
      <c r="B120" s="74"/>
      <c r="C120" s="73"/>
      <c r="D120" s="73"/>
      <c r="E120" s="74"/>
      <c r="F120" s="73"/>
      <c r="G120" s="74"/>
      <c r="H120" s="73"/>
      <c r="I120" s="74"/>
      <c r="J120"/>
      <c r="K120"/>
      <c r="L120"/>
      <c r="M120"/>
    </row>
    <row r="121" spans="1:13" x14ac:dyDescent="0.25">
      <c r="A121" s="74"/>
      <c r="B121" s="74"/>
      <c r="C121" s="73"/>
      <c r="D121" s="73"/>
      <c r="E121" s="74"/>
      <c r="F121" s="73"/>
      <c r="G121" s="74"/>
      <c r="H121" s="73"/>
      <c r="I121" s="74"/>
      <c r="J121"/>
      <c r="K121"/>
      <c r="L121"/>
      <c r="M121"/>
    </row>
    <row r="122" spans="1:13" x14ac:dyDescent="0.25">
      <c r="A122" s="74"/>
      <c r="B122" s="74"/>
      <c r="C122" s="73"/>
      <c r="D122" s="73"/>
      <c r="E122" s="74"/>
      <c r="F122" s="73"/>
      <c r="G122" s="74"/>
      <c r="H122" s="73"/>
      <c r="I122" s="74"/>
      <c r="J122"/>
      <c r="K122"/>
      <c r="L122"/>
      <c r="M122"/>
    </row>
    <row r="123" spans="1:13" x14ac:dyDescent="0.25">
      <c r="A123" s="74"/>
      <c r="B123" s="74"/>
      <c r="C123" s="73"/>
      <c r="D123" s="73"/>
      <c r="E123" s="74"/>
      <c r="F123" s="73"/>
      <c r="G123" s="74"/>
      <c r="H123" s="73"/>
      <c r="I123" s="74"/>
      <c r="J123"/>
      <c r="K123"/>
      <c r="L123"/>
      <c r="M123"/>
    </row>
    <row r="124" spans="1:13" x14ac:dyDescent="0.25">
      <c r="A124" s="74"/>
      <c r="B124" s="74"/>
      <c r="C124" s="73"/>
      <c r="D124" s="73"/>
      <c r="E124" s="74"/>
      <c r="F124" s="73"/>
      <c r="G124" s="74"/>
      <c r="H124" s="73"/>
      <c r="I124" s="74"/>
      <c r="J124"/>
      <c r="K124"/>
      <c r="L124"/>
      <c r="M124"/>
    </row>
    <row r="125" spans="1:13" x14ac:dyDescent="0.25">
      <c r="A125" s="74"/>
      <c r="B125" s="74"/>
      <c r="C125" s="73"/>
      <c r="D125" s="73"/>
      <c r="E125" s="74"/>
      <c r="F125" s="73"/>
      <c r="G125" s="74"/>
      <c r="H125" s="73"/>
      <c r="I125" s="74"/>
      <c r="J125"/>
      <c r="K125"/>
      <c r="L125"/>
      <c r="M125"/>
    </row>
    <row r="126" spans="1:13" x14ac:dyDescent="0.25">
      <c r="A126" s="74"/>
      <c r="B126" s="74"/>
      <c r="C126" s="73"/>
      <c r="D126" s="73"/>
      <c r="E126" s="74"/>
      <c r="F126" s="73"/>
      <c r="G126" s="74"/>
      <c r="H126" s="73"/>
      <c r="I126" s="74"/>
      <c r="J126"/>
      <c r="K126"/>
      <c r="L126"/>
      <c r="M126"/>
    </row>
    <row r="127" spans="1:13" x14ac:dyDescent="0.25">
      <c r="A127" s="74"/>
      <c r="B127" s="74"/>
      <c r="C127" s="73"/>
      <c r="D127" s="73"/>
      <c r="E127" s="74"/>
      <c r="F127" s="73"/>
      <c r="G127" s="74"/>
      <c r="H127" s="73"/>
      <c r="I127" s="74"/>
      <c r="J127"/>
      <c r="K127"/>
      <c r="L127"/>
      <c r="M127"/>
    </row>
    <row r="128" spans="1:13" x14ac:dyDescent="0.25">
      <c r="A128" s="74"/>
      <c r="B128" s="74"/>
      <c r="C128" s="73"/>
      <c r="D128" s="73"/>
      <c r="E128" s="74"/>
      <c r="F128" s="73"/>
      <c r="G128" s="74"/>
      <c r="H128" s="73"/>
      <c r="I128" s="74"/>
      <c r="J128"/>
      <c r="K128"/>
      <c r="L128"/>
      <c r="M128"/>
    </row>
    <row r="129" spans="1:13" x14ac:dyDescent="0.25">
      <c r="A129" s="74"/>
      <c r="B129" s="74"/>
      <c r="C129" s="73"/>
      <c r="D129" s="73"/>
      <c r="E129" s="74"/>
      <c r="F129" s="73"/>
      <c r="G129" s="74"/>
      <c r="H129" s="73"/>
      <c r="I129" s="74"/>
      <c r="J129"/>
      <c r="K129"/>
      <c r="L129"/>
      <c r="M129"/>
    </row>
    <row r="130" spans="1:13" x14ac:dyDescent="0.25">
      <c r="A130" s="74"/>
      <c r="B130" s="74"/>
      <c r="C130" s="73"/>
      <c r="D130" s="73"/>
      <c r="E130" s="74"/>
      <c r="F130" s="73"/>
      <c r="G130" s="74"/>
      <c r="H130" s="73"/>
      <c r="I130" s="74"/>
      <c r="J130"/>
      <c r="K130"/>
      <c r="L130"/>
      <c r="M130"/>
    </row>
    <row r="131" spans="1:13" x14ac:dyDescent="0.25">
      <c r="A131" s="74"/>
      <c r="B131" s="74"/>
      <c r="C131" s="73"/>
      <c r="D131" s="73"/>
      <c r="E131" s="74"/>
      <c r="F131" s="73"/>
      <c r="G131" s="74"/>
      <c r="H131" s="73"/>
      <c r="I131" s="74"/>
      <c r="J131"/>
      <c r="K131"/>
      <c r="L131"/>
      <c r="M131"/>
    </row>
    <row r="132" spans="1:13" x14ac:dyDescent="0.25">
      <c r="A132" s="74"/>
      <c r="B132" s="74"/>
      <c r="C132" s="73"/>
      <c r="D132" s="73"/>
      <c r="E132" s="74"/>
      <c r="F132" s="73"/>
      <c r="G132" s="74"/>
      <c r="H132" s="73"/>
      <c r="I132" s="74"/>
      <c r="J132"/>
      <c r="K132"/>
      <c r="L132"/>
      <c r="M132"/>
    </row>
    <row r="133" spans="1:13" x14ac:dyDescent="0.25">
      <c r="A133" s="74"/>
      <c r="B133" s="74"/>
      <c r="C133" s="73"/>
      <c r="D133" s="73"/>
      <c r="E133" s="74"/>
      <c r="F133" s="73"/>
      <c r="G133" s="74"/>
      <c r="H133" s="73"/>
      <c r="I133" s="74"/>
      <c r="J133"/>
      <c r="K133"/>
      <c r="L133"/>
      <c r="M133"/>
    </row>
    <row r="134" spans="1:13" x14ac:dyDescent="0.25">
      <c r="A134" s="74"/>
      <c r="B134" s="74"/>
      <c r="C134" s="73"/>
      <c r="D134" s="73"/>
      <c r="E134" s="74"/>
      <c r="F134" s="73"/>
      <c r="G134" s="74"/>
      <c r="H134" s="73"/>
      <c r="I134" s="74"/>
      <c r="J134"/>
      <c r="K134"/>
      <c r="L134"/>
      <c r="M134"/>
    </row>
    <row r="135" spans="1:13" x14ac:dyDescent="0.25">
      <c r="A135" s="74"/>
      <c r="B135" s="74"/>
      <c r="C135" s="73"/>
      <c r="D135" s="73"/>
      <c r="E135" s="74"/>
      <c r="F135" s="73"/>
      <c r="G135" s="74"/>
      <c r="H135" s="73"/>
      <c r="I135" s="74"/>
      <c r="J135"/>
      <c r="K135"/>
      <c r="L135"/>
      <c r="M135"/>
    </row>
    <row r="136" spans="1:13" x14ac:dyDescent="0.25">
      <c r="A136" s="74"/>
      <c r="B136" s="74"/>
      <c r="C136" s="73"/>
      <c r="D136" s="73"/>
      <c r="E136" s="74"/>
      <c r="F136" s="73"/>
      <c r="G136" s="74"/>
      <c r="H136" s="73"/>
      <c r="I136" s="74"/>
      <c r="J136"/>
      <c r="K136"/>
      <c r="L136"/>
      <c r="M136"/>
    </row>
    <row r="137" spans="1:13" x14ac:dyDescent="0.25">
      <c r="A137" s="74"/>
      <c r="B137" s="74"/>
      <c r="C137" s="73"/>
      <c r="D137" s="73"/>
      <c r="E137" s="74"/>
      <c r="F137" s="73"/>
      <c r="G137" s="74"/>
      <c r="H137" s="73"/>
      <c r="I137" s="74"/>
      <c r="J137"/>
      <c r="K137"/>
      <c r="L137"/>
      <c r="M137"/>
    </row>
    <row r="138" spans="1:13" x14ac:dyDescent="0.25">
      <c r="A138" s="74"/>
      <c r="B138" s="74"/>
      <c r="C138" s="73"/>
      <c r="D138" s="73"/>
      <c r="E138" s="74"/>
      <c r="F138" s="73"/>
      <c r="G138" s="74"/>
      <c r="H138" s="73"/>
      <c r="I138" s="74"/>
      <c r="J138"/>
      <c r="K138"/>
      <c r="L138"/>
      <c r="M138"/>
    </row>
    <row r="139" spans="1:13" x14ac:dyDescent="0.25">
      <c r="A139" s="74"/>
      <c r="B139" s="74"/>
      <c r="C139" s="73"/>
      <c r="D139" s="73"/>
      <c r="E139" s="74"/>
      <c r="F139" s="73"/>
      <c r="G139" s="74"/>
      <c r="H139" s="73"/>
      <c r="I139" s="74"/>
      <c r="J139"/>
      <c r="K139"/>
      <c r="L139"/>
      <c r="M139"/>
    </row>
    <row r="140" spans="1:13" x14ac:dyDescent="0.25">
      <c r="A140" s="74"/>
      <c r="B140" s="74"/>
      <c r="C140" s="73"/>
      <c r="D140" s="73"/>
      <c r="E140" s="74"/>
      <c r="F140" s="73"/>
      <c r="G140" s="74"/>
      <c r="H140" s="73"/>
      <c r="I140" s="74"/>
      <c r="J140"/>
      <c r="K140"/>
      <c r="L140"/>
      <c r="M140"/>
    </row>
    <row r="141" spans="1:13" x14ac:dyDescent="0.25">
      <c r="A141" s="74"/>
      <c r="B141" s="74"/>
      <c r="C141" s="73"/>
      <c r="D141" s="73"/>
      <c r="E141" s="74"/>
      <c r="F141" s="73"/>
      <c r="G141" s="74"/>
      <c r="H141" s="73"/>
      <c r="I141" s="74"/>
      <c r="J141"/>
      <c r="K141"/>
      <c r="L141"/>
      <c r="M141"/>
    </row>
    <row r="142" spans="1:13" x14ac:dyDescent="0.25">
      <c r="A142" s="74"/>
      <c r="B142" s="74"/>
      <c r="C142" s="73"/>
      <c r="D142" s="73"/>
      <c r="E142" s="74"/>
      <c r="F142" s="73"/>
      <c r="G142" s="74"/>
      <c r="H142" s="73"/>
      <c r="I142" s="74"/>
      <c r="J142"/>
      <c r="K142"/>
      <c r="L142"/>
      <c r="M142"/>
    </row>
    <row r="143" spans="1:13" x14ac:dyDescent="0.25">
      <c r="A143" s="74"/>
      <c r="B143" s="74"/>
      <c r="C143" s="73"/>
      <c r="D143" s="73"/>
      <c r="E143" s="74"/>
      <c r="F143" s="73"/>
      <c r="G143" s="74"/>
      <c r="H143" s="73"/>
      <c r="I143" s="74"/>
      <c r="J143"/>
      <c r="K143"/>
      <c r="L143"/>
      <c r="M143"/>
    </row>
    <row r="144" spans="1:13" x14ac:dyDescent="0.25">
      <c r="A144" s="74"/>
      <c r="B144" s="74"/>
      <c r="C144" s="73"/>
      <c r="D144" s="73"/>
      <c r="E144" s="74"/>
      <c r="F144" s="73"/>
      <c r="G144" s="74"/>
      <c r="H144" s="73"/>
      <c r="I144" s="74"/>
      <c r="J144"/>
      <c r="K144"/>
      <c r="L144"/>
      <c r="M144"/>
    </row>
    <row r="145" spans="1:13" x14ac:dyDescent="0.25">
      <c r="A145" s="74"/>
      <c r="B145" s="74"/>
      <c r="C145" s="73"/>
      <c r="D145" s="73"/>
      <c r="E145" s="74"/>
      <c r="F145" s="73"/>
      <c r="G145" s="74"/>
      <c r="H145" s="73"/>
      <c r="I145" s="74"/>
      <c r="J145"/>
      <c r="K145"/>
      <c r="L145"/>
      <c r="M145"/>
    </row>
    <row r="146" spans="1:13" x14ac:dyDescent="0.25">
      <c r="A146" s="74"/>
      <c r="B146" s="74"/>
      <c r="C146" s="73"/>
      <c r="D146" s="73"/>
      <c r="E146" s="74"/>
      <c r="F146" s="73"/>
      <c r="G146" s="74"/>
      <c r="H146" s="73"/>
      <c r="I146" s="74"/>
      <c r="J146"/>
      <c r="K146"/>
      <c r="L146"/>
      <c r="M146"/>
    </row>
    <row r="147" spans="1:13" x14ac:dyDescent="0.25">
      <c r="A147" s="74"/>
      <c r="B147" s="74"/>
      <c r="C147" s="73"/>
      <c r="D147" s="73"/>
      <c r="E147" s="74"/>
      <c r="F147" s="73"/>
      <c r="G147" s="74"/>
      <c r="H147" s="73"/>
      <c r="I147" s="74"/>
      <c r="J147"/>
      <c r="K147"/>
      <c r="L147"/>
      <c r="M147"/>
    </row>
    <row r="148" spans="1:13" x14ac:dyDescent="0.25">
      <c r="A148" s="74"/>
      <c r="B148" s="74"/>
      <c r="C148" s="73"/>
      <c r="D148" s="73"/>
      <c r="E148" s="74"/>
      <c r="F148" s="73"/>
      <c r="G148" s="74"/>
      <c r="H148" s="73"/>
      <c r="I148" s="74"/>
      <c r="J148"/>
      <c r="K148"/>
      <c r="L148"/>
      <c r="M148"/>
    </row>
    <row r="149" spans="1:13" x14ac:dyDescent="0.25">
      <c r="A149" s="74"/>
      <c r="B149" s="74"/>
      <c r="C149" s="73"/>
      <c r="D149" s="73"/>
      <c r="E149" s="74"/>
      <c r="F149" s="73"/>
      <c r="G149" s="74"/>
      <c r="H149" s="73"/>
      <c r="I149" s="74"/>
      <c r="J149"/>
      <c r="K149"/>
      <c r="L149"/>
      <c r="M149"/>
    </row>
    <row r="150" spans="1:13" x14ac:dyDescent="0.25">
      <c r="A150" s="74"/>
      <c r="B150" s="74"/>
      <c r="C150" s="73"/>
      <c r="D150" s="73"/>
      <c r="E150" s="74"/>
      <c r="F150" s="73"/>
      <c r="G150" s="74"/>
      <c r="H150" s="73"/>
      <c r="I150" s="74"/>
      <c r="J150"/>
      <c r="K150"/>
      <c r="L150"/>
      <c r="M150"/>
    </row>
    <row r="151" spans="1:13" x14ac:dyDescent="0.25">
      <c r="A151" s="74"/>
      <c r="B151" s="74"/>
      <c r="C151" s="73"/>
      <c r="D151" s="73"/>
      <c r="E151" s="74"/>
      <c r="F151" s="73"/>
      <c r="G151" s="74"/>
      <c r="H151" s="73"/>
      <c r="I151" s="74"/>
      <c r="J151"/>
      <c r="K151"/>
      <c r="L151"/>
      <c r="M151"/>
    </row>
    <row r="152" spans="1:13" x14ac:dyDescent="0.25">
      <c r="A152" s="74"/>
      <c r="B152" s="74"/>
      <c r="C152" s="73"/>
      <c r="D152" s="73"/>
      <c r="E152" s="74"/>
      <c r="F152" s="73"/>
      <c r="G152" s="74"/>
      <c r="H152" s="73"/>
      <c r="I152" s="74"/>
      <c r="J152"/>
      <c r="K152"/>
      <c r="L152"/>
      <c r="M152"/>
    </row>
    <row r="153" spans="1:13" x14ac:dyDescent="0.25">
      <c r="A153" s="74"/>
      <c r="B153" s="74"/>
      <c r="C153" s="73"/>
      <c r="D153" s="73"/>
      <c r="E153" s="74"/>
      <c r="F153" s="73"/>
      <c r="G153" s="74"/>
      <c r="H153" s="73"/>
      <c r="I153" s="74"/>
      <c r="J153"/>
      <c r="K153"/>
      <c r="L153"/>
      <c r="M153"/>
    </row>
    <row r="154" spans="1:13" x14ac:dyDescent="0.25">
      <c r="A154" s="74"/>
      <c r="B154" s="74"/>
      <c r="C154" s="73"/>
      <c r="D154" s="73"/>
      <c r="E154" s="74"/>
      <c r="F154" s="73"/>
      <c r="G154" s="74"/>
      <c r="H154" s="73"/>
      <c r="I154" s="74"/>
      <c r="J154"/>
      <c r="K154"/>
      <c r="L154"/>
      <c r="M154"/>
    </row>
    <row r="155" spans="1:13" x14ac:dyDescent="0.25">
      <c r="A155" s="74"/>
      <c r="B155" s="74"/>
      <c r="C155" s="73"/>
      <c r="D155" s="73"/>
      <c r="E155" s="74"/>
      <c r="F155" s="73"/>
      <c r="G155" s="74"/>
      <c r="H155" s="73"/>
      <c r="I155" s="74"/>
      <c r="J155"/>
      <c r="K155"/>
      <c r="L155"/>
      <c r="M155"/>
    </row>
    <row r="156" spans="1:13" x14ac:dyDescent="0.25">
      <c r="A156" s="74"/>
      <c r="B156" s="74"/>
      <c r="C156" s="73"/>
      <c r="D156" s="73"/>
      <c r="E156" s="74"/>
      <c r="F156" s="73"/>
      <c r="G156" s="74"/>
      <c r="H156" s="73"/>
      <c r="I156" s="74"/>
      <c r="J156"/>
      <c r="K156"/>
      <c r="L156"/>
      <c r="M156"/>
    </row>
    <row r="157" spans="1:13" x14ac:dyDescent="0.25">
      <c r="A157" s="74"/>
      <c r="B157" s="74"/>
      <c r="C157" s="73"/>
      <c r="D157" s="73"/>
      <c r="E157" s="74"/>
      <c r="F157" s="73"/>
      <c r="G157" s="74"/>
      <c r="H157" s="73"/>
      <c r="I157" s="74"/>
      <c r="J157"/>
      <c r="K157"/>
      <c r="L157"/>
      <c r="M157"/>
    </row>
    <row r="158" spans="1:13" x14ac:dyDescent="0.25">
      <c r="A158" s="74"/>
      <c r="B158" s="74"/>
      <c r="C158" s="73"/>
      <c r="D158" s="73"/>
      <c r="E158" s="74"/>
      <c r="F158" s="73"/>
      <c r="G158" s="74"/>
      <c r="H158" s="73"/>
      <c r="I158" s="74"/>
      <c r="J158"/>
      <c r="K158"/>
      <c r="L158"/>
      <c r="M158"/>
    </row>
    <row r="159" spans="1:13" x14ac:dyDescent="0.25">
      <c r="A159" s="74"/>
      <c r="B159" s="74"/>
      <c r="C159" s="73"/>
      <c r="D159" s="73"/>
      <c r="E159" s="74"/>
      <c r="F159" s="73"/>
      <c r="G159" s="74"/>
      <c r="H159" s="73"/>
      <c r="I159" s="74"/>
      <c r="J159"/>
      <c r="K159"/>
      <c r="L159"/>
      <c r="M159"/>
    </row>
    <row r="160" spans="1:13" x14ac:dyDescent="0.25">
      <c r="A160" s="74"/>
      <c r="B160" s="74"/>
      <c r="C160" s="73"/>
      <c r="D160" s="73"/>
      <c r="E160" s="74"/>
      <c r="F160" s="73"/>
      <c r="G160" s="74"/>
      <c r="H160" s="73"/>
      <c r="I160" s="74"/>
      <c r="J160"/>
      <c r="K160"/>
      <c r="L160"/>
      <c r="M160"/>
    </row>
    <row r="161" spans="1:13" x14ac:dyDescent="0.25">
      <c r="A161" s="74"/>
      <c r="B161" s="74"/>
      <c r="C161" s="73"/>
      <c r="D161" s="73"/>
      <c r="E161" s="74"/>
      <c r="F161" s="73"/>
      <c r="G161" s="74"/>
      <c r="H161" s="73"/>
      <c r="I161" s="74"/>
      <c r="J161"/>
      <c r="K161"/>
      <c r="L161"/>
      <c r="M161"/>
    </row>
    <row r="162" spans="1:13" x14ac:dyDescent="0.25">
      <c r="A162" s="74"/>
      <c r="B162" s="74"/>
      <c r="C162" s="73"/>
      <c r="D162" s="73"/>
      <c r="E162" s="74"/>
      <c r="F162" s="73"/>
      <c r="G162" s="74"/>
      <c r="H162" s="73"/>
      <c r="I162" s="74"/>
      <c r="J162"/>
      <c r="K162"/>
      <c r="L162"/>
      <c r="M162"/>
    </row>
    <row r="163" spans="1:13" x14ac:dyDescent="0.25">
      <c r="A163" s="74"/>
      <c r="B163" s="74"/>
      <c r="C163" s="73"/>
      <c r="D163" s="73"/>
      <c r="E163" s="74"/>
      <c r="F163" s="73"/>
      <c r="G163" s="74"/>
      <c r="H163" s="73"/>
      <c r="I163" s="74"/>
      <c r="J163"/>
      <c r="K163"/>
      <c r="L163"/>
      <c r="M163"/>
    </row>
    <row r="164" spans="1:13" x14ac:dyDescent="0.25">
      <c r="A164" s="74"/>
      <c r="B164" s="74"/>
      <c r="C164" s="73"/>
      <c r="D164" s="73"/>
      <c r="E164" s="74"/>
      <c r="F164" s="73"/>
      <c r="G164" s="74"/>
      <c r="H164" s="73"/>
      <c r="I164" s="74"/>
      <c r="J164"/>
      <c r="K164"/>
      <c r="L164"/>
      <c r="M164"/>
    </row>
    <row r="165" spans="1:13" x14ac:dyDescent="0.25">
      <c r="A165" s="74"/>
      <c r="B165" s="74"/>
      <c r="C165" s="73"/>
      <c r="D165" s="73"/>
      <c r="E165" s="74"/>
      <c r="F165" s="73"/>
      <c r="G165" s="74"/>
      <c r="H165" s="73"/>
      <c r="I165" s="74"/>
      <c r="J165"/>
      <c r="K165"/>
      <c r="L165"/>
      <c r="M165"/>
    </row>
    <row r="166" spans="1:13" x14ac:dyDescent="0.25">
      <c r="A166" s="74"/>
      <c r="B166" s="74"/>
      <c r="C166" s="73"/>
      <c r="D166" s="73"/>
      <c r="E166" s="74"/>
      <c r="F166" s="73"/>
      <c r="G166" s="74"/>
      <c r="H166" s="73"/>
      <c r="I166" s="74"/>
      <c r="J166"/>
      <c r="K166"/>
      <c r="L166"/>
      <c r="M166"/>
    </row>
    <row r="167" spans="1:13" x14ac:dyDescent="0.25">
      <c r="A167" s="74"/>
      <c r="B167" s="74"/>
      <c r="C167" s="73"/>
      <c r="D167" s="73"/>
      <c r="E167" s="74"/>
      <c r="F167" s="73"/>
      <c r="G167" s="74"/>
      <c r="H167" s="73"/>
      <c r="I167" s="74"/>
      <c r="J167"/>
      <c r="K167"/>
      <c r="L167"/>
      <c r="M167"/>
    </row>
    <row r="168" spans="1:13" x14ac:dyDescent="0.25">
      <c r="A168" s="74"/>
      <c r="B168" s="74"/>
      <c r="C168" s="73"/>
      <c r="D168" s="73"/>
      <c r="E168" s="74"/>
      <c r="F168" s="73"/>
      <c r="G168" s="74"/>
      <c r="H168" s="73"/>
      <c r="I168" s="74"/>
      <c r="J168"/>
      <c r="K168"/>
      <c r="L168"/>
      <c r="M168"/>
    </row>
    <row r="169" spans="1:13" x14ac:dyDescent="0.25">
      <c r="A169" s="74"/>
      <c r="B169" s="74"/>
      <c r="C169" s="73"/>
      <c r="D169" s="73"/>
      <c r="E169" s="74"/>
      <c r="F169" s="73"/>
      <c r="G169" s="74"/>
      <c r="H169" s="73"/>
      <c r="I169" s="74"/>
      <c r="J169"/>
      <c r="K169"/>
      <c r="L169"/>
      <c r="M169"/>
    </row>
    <row r="170" spans="1:13" x14ac:dyDescent="0.25">
      <c r="A170" s="74"/>
      <c r="B170" s="74"/>
      <c r="C170" s="73"/>
      <c r="D170" s="73"/>
      <c r="E170" s="74"/>
      <c r="F170" s="73"/>
      <c r="G170" s="74"/>
      <c r="H170" s="73"/>
      <c r="I170" s="74"/>
      <c r="J170"/>
      <c r="K170"/>
      <c r="L170"/>
      <c r="M170"/>
    </row>
    <row r="171" spans="1:13" x14ac:dyDescent="0.25">
      <c r="A171" s="74"/>
      <c r="B171" s="74"/>
      <c r="C171" s="73"/>
      <c r="D171" s="73"/>
      <c r="E171" s="74"/>
      <c r="F171" s="73"/>
      <c r="G171" s="74"/>
      <c r="H171" s="73"/>
      <c r="I171" s="74"/>
      <c r="J171"/>
      <c r="K171"/>
      <c r="L171"/>
      <c r="M171"/>
    </row>
    <row r="172" spans="1:13" x14ac:dyDescent="0.25">
      <c r="A172" s="74"/>
      <c r="B172" s="74"/>
      <c r="C172" s="73"/>
      <c r="D172" s="73"/>
      <c r="E172" s="74"/>
      <c r="F172" s="73"/>
      <c r="G172" s="74"/>
      <c r="H172" s="73"/>
      <c r="I172" s="74"/>
      <c r="J172"/>
      <c r="K172"/>
      <c r="L172"/>
      <c r="M172"/>
    </row>
    <row r="173" spans="1:13" x14ac:dyDescent="0.25">
      <c r="A173" s="74"/>
      <c r="B173" s="74"/>
      <c r="C173" s="73"/>
      <c r="D173" s="73"/>
      <c r="E173" s="74"/>
      <c r="F173" s="73"/>
      <c r="G173" s="74"/>
      <c r="H173" s="73"/>
      <c r="I173" s="74"/>
      <c r="J173"/>
      <c r="K173"/>
      <c r="L173"/>
      <c r="M173"/>
    </row>
    <row r="174" spans="1:13" x14ac:dyDescent="0.25">
      <c r="A174" s="74"/>
      <c r="B174" s="74"/>
      <c r="C174" s="73"/>
      <c r="D174" s="73"/>
      <c r="E174" s="74"/>
      <c r="F174" s="73"/>
      <c r="G174" s="74"/>
      <c r="H174" s="73"/>
      <c r="I174" s="74"/>
      <c r="J174"/>
      <c r="K174"/>
      <c r="L174"/>
      <c r="M174"/>
    </row>
    <row r="175" spans="1:13" x14ac:dyDescent="0.25">
      <c r="A175" s="74"/>
      <c r="B175" s="74"/>
      <c r="C175" s="73"/>
      <c r="D175" s="73"/>
      <c r="E175" s="74"/>
      <c r="F175" s="73"/>
      <c r="G175" s="74"/>
      <c r="H175" s="73"/>
      <c r="I175" s="74"/>
      <c r="J175"/>
      <c r="K175"/>
      <c r="L175"/>
      <c r="M175"/>
    </row>
    <row r="176" spans="1:13" x14ac:dyDescent="0.25">
      <c r="A176" s="74"/>
      <c r="B176" s="74"/>
      <c r="C176" s="73"/>
      <c r="D176" s="73"/>
      <c r="E176" s="74"/>
      <c r="F176" s="73"/>
      <c r="G176" s="74"/>
      <c r="H176" s="73"/>
      <c r="I176" s="74"/>
      <c r="J176"/>
      <c r="K176"/>
      <c r="L176"/>
      <c r="M176"/>
    </row>
    <row r="177" spans="1:13" x14ac:dyDescent="0.25">
      <c r="A177" s="74"/>
      <c r="B177" s="74"/>
      <c r="C177" s="73"/>
      <c r="D177" s="73"/>
      <c r="E177" s="74"/>
      <c r="F177" s="73"/>
      <c r="G177" s="74"/>
      <c r="H177" s="73"/>
      <c r="I177" s="74"/>
      <c r="J177"/>
      <c r="K177"/>
      <c r="L177"/>
      <c r="M177"/>
    </row>
    <row r="178" spans="1:13" x14ac:dyDescent="0.25">
      <c r="A178" s="74"/>
      <c r="B178" s="74"/>
      <c r="C178" s="73"/>
      <c r="D178" s="73"/>
      <c r="E178" s="74"/>
      <c r="F178" s="73"/>
      <c r="G178" s="74"/>
      <c r="H178" s="73"/>
      <c r="I178" s="74"/>
      <c r="J178"/>
      <c r="K178"/>
      <c r="L178"/>
      <c r="M178"/>
    </row>
    <row r="179" spans="1:13" x14ac:dyDescent="0.25">
      <c r="A179" s="74"/>
      <c r="B179" s="74"/>
      <c r="C179" s="73"/>
      <c r="D179" s="73"/>
      <c r="E179" s="74"/>
      <c r="F179" s="73"/>
      <c r="G179" s="74"/>
      <c r="H179" s="73"/>
      <c r="I179" s="74"/>
      <c r="J179"/>
      <c r="K179"/>
      <c r="L179"/>
      <c r="M179"/>
    </row>
    <row r="180" spans="1:13" x14ac:dyDescent="0.25">
      <c r="A180" s="74"/>
      <c r="B180" s="74"/>
      <c r="C180" s="73"/>
      <c r="D180" s="73"/>
      <c r="E180" s="74"/>
      <c r="F180" s="73"/>
      <c r="G180" s="74"/>
      <c r="H180" s="73"/>
      <c r="I180" s="74"/>
      <c r="J180"/>
      <c r="K180"/>
      <c r="L180"/>
      <c r="M180"/>
    </row>
    <row r="181" spans="1:13" x14ac:dyDescent="0.25">
      <c r="A181" s="74"/>
      <c r="B181" s="74"/>
      <c r="C181" s="73"/>
      <c r="D181" s="73"/>
      <c r="E181" s="74"/>
      <c r="F181" s="73"/>
      <c r="G181" s="74"/>
      <c r="H181" s="73"/>
      <c r="I181" s="74"/>
      <c r="J181"/>
      <c r="K181"/>
      <c r="L181"/>
      <c r="M181"/>
    </row>
    <row r="182" spans="1:13" x14ac:dyDescent="0.25">
      <c r="A182" s="74"/>
      <c r="B182" s="74"/>
      <c r="C182" s="73"/>
      <c r="D182" s="73"/>
      <c r="E182" s="74"/>
      <c r="F182" s="73"/>
      <c r="G182" s="74"/>
      <c r="H182" s="73"/>
      <c r="I182" s="74"/>
      <c r="J182"/>
      <c r="K182"/>
      <c r="L182"/>
      <c r="M182"/>
    </row>
    <row r="183" spans="1:13" x14ac:dyDescent="0.25">
      <c r="A183" s="74"/>
      <c r="B183" s="74"/>
      <c r="C183" s="73"/>
      <c r="D183" s="73"/>
      <c r="E183" s="74"/>
      <c r="F183" s="73"/>
      <c r="G183" s="74"/>
      <c r="H183" s="73"/>
      <c r="I183" s="74"/>
      <c r="J183"/>
      <c r="K183"/>
      <c r="L183"/>
      <c r="M183"/>
    </row>
    <row r="184" spans="1:13" x14ac:dyDescent="0.25">
      <c r="A184" s="74"/>
      <c r="B184" s="74"/>
      <c r="C184" s="73"/>
      <c r="D184" s="73"/>
      <c r="E184" s="74"/>
      <c r="F184" s="73"/>
      <c r="G184" s="74"/>
      <c r="H184" s="73"/>
      <c r="I184" s="74"/>
      <c r="J184"/>
      <c r="K184"/>
      <c r="L184"/>
      <c r="M184"/>
    </row>
    <row r="185" spans="1:13" x14ac:dyDescent="0.25">
      <c r="A185" s="74"/>
      <c r="B185" s="74"/>
      <c r="C185" s="73"/>
      <c r="D185" s="73"/>
      <c r="E185" s="74"/>
      <c r="F185" s="73"/>
      <c r="G185" s="74"/>
      <c r="H185" s="73"/>
      <c r="I185" s="74"/>
      <c r="J185"/>
      <c r="K185"/>
      <c r="L185"/>
      <c r="M185"/>
    </row>
    <row r="186" spans="1:13" x14ac:dyDescent="0.25">
      <c r="A186" s="74"/>
      <c r="B186" s="74"/>
      <c r="C186" s="73"/>
      <c r="D186" s="73"/>
      <c r="E186" s="74"/>
      <c r="F186" s="73"/>
      <c r="G186" s="74"/>
      <c r="H186" s="73"/>
      <c r="I186" s="74"/>
      <c r="J186"/>
      <c r="K186"/>
      <c r="L186"/>
      <c r="M186"/>
    </row>
    <row r="187" spans="1:13" x14ac:dyDescent="0.25">
      <c r="A187" s="74"/>
      <c r="B187" s="74"/>
      <c r="C187" s="73"/>
      <c r="D187" s="73"/>
      <c r="E187" s="74"/>
      <c r="F187" s="73"/>
      <c r="G187" s="74"/>
      <c r="H187" s="73"/>
      <c r="I187" s="74"/>
      <c r="J187"/>
      <c r="K187"/>
      <c r="L187"/>
      <c r="M187"/>
    </row>
    <row r="188" spans="1:13" x14ac:dyDescent="0.25">
      <c r="A188" s="74"/>
      <c r="B188" s="74"/>
      <c r="C188" s="73"/>
      <c r="D188" s="73"/>
      <c r="E188" s="74"/>
      <c r="F188" s="73"/>
      <c r="G188" s="74"/>
      <c r="H188" s="73"/>
      <c r="I188" s="74"/>
      <c r="J188"/>
      <c r="K188"/>
      <c r="L188"/>
      <c r="M188"/>
    </row>
    <row r="189" spans="1:13" x14ac:dyDescent="0.25">
      <c r="A189" s="74"/>
      <c r="B189" s="74"/>
      <c r="C189" s="73"/>
      <c r="D189" s="73"/>
      <c r="E189" s="74"/>
      <c r="F189" s="73"/>
      <c r="G189" s="74"/>
      <c r="H189" s="73"/>
      <c r="I189" s="74"/>
      <c r="J189"/>
      <c r="K189"/>
      <c r="L189"/>
      <c r="M189"/>
    </row>
    <row r="190" spans="1:13" x14ac:dyDescent="0.25">
      <c r="A190" s="74"/>
      <c r="B190" s="74"/>
      <c r="C190" s="73"/>
      <c r="D190" s="73"/>
      <c r="E190" s="74"/>
      <c r="F190" s="73"/>
      <c r="G190" s="74"/>
      <c r="H190" s="73"/>
      <c r="I190" s="74"/>
      <c r="J190"/>
      <c r="K190"/>
      <c r="L190"/>
      <c r="M190"/>
    </row>
    <row r="191" spans="1:13" x14ac:dyDescent="0.25">
      <c r="A191" s="74"/>
      <c r="B191" s="74"/>
      <c r="C191" s="73"/>
      <c r="D191" s="73"/>
      <c r="E191" s="74"/>
      <c r="F191" s="73"/>
      <c r="G191" s="74"/>
      <c r="H191" s="73"/>
      <c r="I191" s="74"/>
      <c r="J191"/>
      <c r="K191"/>
      <c r="L191"/>
      <c r="M191"/>
    </row>
    <row r="192" spans="1:13" x14ac:dyDescent="0.25">
      <c r="A192" s="74"/>
      <c r="B192" s="74"/>
      <c r="C192" s="73"/>
      <c r="D192" s="73"/>
      <c r="E192" s="74"/>
      <c r="F192" s="73"/>
      <c r="G192" s="74"/>
      <c r="H192" s="73"/>
      <c r="I192" s="74"/>
      <c r="J192"/>
      <c r="K192"/>
      <c r="L192"/>
      <c r="M192"/>
    </row>
    <row r="193" spans="1:13" x14ac:dyDescent="0.25">
      <c r="A193" s="74"/>
      <c r="B193" s="74"/>
      <c r="C193" s="73"/>
      <c r="D193" s="73"/>
      <c r="E193" s="74"/>
      <c r="F193" s="73"/>
      <c r="G193" s="74"/>
      <c r="H193" s="73"/>
      <c r="I193" s="74"/>
      <c r="J193"/>
      <c r="K193"/>
      <c r="L193"/>
      <c r="M193"/>
    </row>
    <row r="194" spans="1:13" x14ac:dyDescent="0.25">
      <c r="A194" s="74"/>
      <c r="B194" s="74"/>
      <c r="C194" s="73"/>
      <c r="D194" s="73"/>
      <c r="E194" s="74"/>
      <c r="F194" s="73"/>
      <c r="G194" s="74"/>
      <c r="H194" s="73"/>
      <c r="I194" s="74"/>
      <c r="J194"/>
      <c r="K194"/>
      <c r="L194"/>
      <c r="M194"/>
    </row>
    <row r="195" spans="1:13" x14ac:dyDescent="0.25">
      <c r="A195" s="74"/>
      <c r="B195" s="74"/>
      <c r="C195" s="73"/>
      <c r="D195" s="73"/>
      <c r="E195" s="74"/>
      <c r="F195" s="73"/>
      <c r="G195" s="74"/>
      <c r="H195" s="73"/>
      <c r="I195" s="74"/>
      <c r="J195"/>
      <c r="K195"/>
      <c r="L195"/>
      <c r="M195"/>
    </row>
    <row r="196" spans="1:13" x14ac:dyDescent="0.25">
      <c r="A196" s="74"/>
      <c r="B196" s="74"/>
      <c r="C196" s="73"/>
      <c r="D196" s="73"/>
      <c r="E196" s="74"/>
      <c r="F196" s="73"/>
      <c r="G196" s="74"/>
      <c r="H196" s="73"/>
      <c r="I196" s="74"/>
      <c r="J196"/>
      <c r="K196"/>
      <c r="L196"/>
      <c r="M196"/>
    </row>
    <row r="197" spans="1:13" x14ac:dyDescent="0.25">
      <c r="A197" s="74"/>
      <c r="B197" s="74"/>
      <c r="C197" s="73"/>
      <c r="D197" s="73"/>
      <c r="E197" s="74"/>
      <c r="F197" s="73"/>
      <c r="G197" s="74"/>
      <c r="H197" s="73"/>
      <c r="I197" s="74"/>
      <c r="J197"/>
      <c r="K197"/>
      <c r="L197"/>
      <c r="M197"/>
    </row>
    <row r="198" spans="1:13" x14ac:dyDescent="0.25">
      <c r="A198" s="74"/>
      <c r="B198" s="74"/>
      <c r="C198" s="73"/>
      <c r="D198" s="73"/>
      <c r="E198" s="74"/>
      <c r="F198" s="73"/>
      <c r="G198" s="74"/>
      <c r="H198" s="73"/>
      <c r="I198" s="74"/>
      <c r="J198"/>
      <c r="K198"/>
      <c r="L198"/>
      <c r="M198"/>
    </row>
    <row r="199" spans="1:13" x14ac:dyDescent="0.25">
      <c r="A199" s="74"/>
      <c r="B199" s="74"/>
      <c r="C199" s="73"/>
      <c r="D199" s="73"/>
      <c r="E199" s="74"/>
      <c r="F199" s="73"/>
      <c r="G199" s="74"/>
      <c r="H199" s="73"/>
      <c r="I199" s="74"/>
      <c r="J199"/>
      <c r="K199"/>
      <c r="L199"/>
      <c r="M199"/>
    </row>
    <row r="200" spans="1:13" x14ac:dyDescent="0.25">
      <c r="A200" s="74"/>
      <c r="B200" s="74"/>
      <c r="C200" s="73"/>
      <c r="D200" s="73"/>
      <c r="E200" s="74"/>
      <c r="F200" s="73"/>
      <c r="G200" s="74"/>
      <c r="H200" s="73"/>
      <c r="I200" s="74"/>
      <c r="J200"/>
      <c r="K200"/>
      <c r="L200"/>
      <c r="M200"/>
    </row>
    <row r="201" spans="1:13" x14ac:dyDescent="0.25">
      <c r="A201" s="74"/>
      <c r="B201" s="74"/>
      <c r="C201" s="73"/>
      <c r="D201" s="73"/>
      <c r="E201" s="74"/>
      <c r="F201" s="73"/>
      <c r="G201" s="74"/>
      <c r="H201" s="73"/>
      <c r="I201" s="74"/>
      <c r="J201"/>
      <c r="K201"/>
      <c r="L201"/>
      <c r="M201"/>
    </row>
    <row r="202" spans="1:13" x14ac:dyDescent="0.25">
      <c r="A202" s="74"/>
      <c r="B202" s="74"/>
      <c r="C202" s="73"/>
      <c r="D202" s="73"/>
      <c r="E202" s="74"/>
      <c r="F202" s="73"/>
      <c r="G202" s="74"/>
      <c r="H202" s="73"/>
      <c r="I202" s="74"/>
      <c r="J202"/>
      <c r="K202"/>
      <c r="L202"/>
      <c r="M202"/>
    </row>
    <row r="203" spans="1:13" x14ac:dyDescent="0.25">
      <c r="A203" s="74"/>
      <c r="B203" s="74"/>
      <c r="C203" s="73"/>
      <c r="D203" s="73"/>
      <c r="E203" s="74"/>
      <c r="F203" s="73"/>
      <c r="G203" s="74"/>
      <c r="H203" s="73"/>
      <c r="I203" s="74"/>
      <c r="J203"/>
      <c r="K203"/>
      <c r="L203"/>
      <c r="M203"/>
    </row>
    <row r="204" spans="1:13" x14ac:dyDescent="0.25">
      <c r="A204" s="74"/>
      <c r="B204" s="74"/>
      <c r="C204" s="73"/>
      <c r="D204" s="73"/>
      <c r="E204" s="74"/>
      <c r="F204" s="73"/>
      <c r="G204" s="74"/>
      <c r="H204" s="73"/>
      <c r="I204" s="74"/>
      <c r="J204"/>
      <c r="K204"/>
      <c r="L204"/>
      <c r="M204"/>
    </row>
    <row r="205" spans="1:13" x14ac:dyDescent="0.25">
      <c r="A205" s="74"/>
      <c r="B205" s="74"/>
      <c r="C205" s="73"/>
      <c r="D205" s="73"/>
      <c r="E205" s="74"/>
      <c r="F205" s="73"/>
      <c r="G205" s="74"/>
      <c r="H205" s="73"/>
      <c r="I205" s="74"/>
      <c r="J205"/>
      <c r="K205"/>
      <c r="L205"/>
      <c r="M205"/>
    </row>
    <row r="206" spans="1:13" x14ac:dyDescent="0.25">
      <c r="A206" s="74"/>
      <c r="B206" s="74"/>
      <c r="C206" s="73"/>
      <c r="D206" s="73"/>
      <c r="E206" s="74"/>
      <c r="F206" s="73"/>
      <c r="G206" s="74"/>
      <c r="H206" s="73"/>
      <c r="I206" s="74"/>
      <c r="J206"/>
      <c r="K206"/>
      <c r="L206"/>
      <c r="M206"/>
    </row>
    <row r="207" spans="1:13" x14ac:dyDescent="0.25">
      <c r="A207" s="74"/>
      <c r="B207" s="74"/>
      <c r="C207" s="73"/>
      <c r="D207" s="73"/>
      <c r="E207" s="74"/>
      <c r="F207" s="73"/>
      <c r="G207" s="74"/>
      <c r="H207" s="73"/>
      <c r="I207" s="74"/>
      <c r="J207"/>
      <c r="K207"/>
      <c r="L207"/>
      <c r="M207"/>
    </row>
    <row r="208" spans="1:13" x14ac:dyDescent="0.25">
      <c r="A208" s="74"/>
      <c r="B208" s="74"/>
      <c r="C208" s="73"/>
      <c r="D208" s="73"/>
      <c r="E208" s="74"/>
      <c r="F208" s="73"/>
      <c r="G208" s="74"/>
      <c r="H208" s="73"/>
      <c r="I208" s="74"/>
      <c r="J208"/>
      <c r="K208"/>
      <c r="L208"/>
      <c r="M208"/>
    </row>
    <row r="209" spans="1:13" x14ac:dyDescent="0.25">
      <c r="A209" s="74"/>
      <c r="B209" s="74"/>
      <c r="C209" s="73"/>
      <c r="D209" s="73"/>
      <c r="E209" s="74"/>
      <c r="F209" s="73"/>
      <c r="G209" s="74"/>
      <c r="H209" s="73"/>
      <c r="I209" s="74"/>
      <c r="J209"/>
      <c r="K209"/>
      <c r="L209"/>
      <c r="M209"/>
    </row>
    <row r="210" spans="1:13" x14ac:dyDescent="0.25">
      <c r="A210" s="74"/>
      <c r="B210" s="74"/>
      <c r="C210" s="73"/>
      <c r="D210" s="73"/>
      <c r="E210" s="74"/>
      <c r="F210" s="73"/>
      <c r="G210" s="74"/>
      <c r="H210" s="73"/>
      <c r="I210" s="74"/>
      <c r="J210"/>
      <c r="K210"/>
      <c r="L210"/>
      <c r="M210"/>
    </row>
    <row r="211" spans="1:13" x14ac:dyDescent="0.25">
      <c r="A211" s="74"/>
      <c r="B211" s="74"/>
      <c r="C211" s="73"/>
      <c r="D211" s="73"/>
      <c r="E211" s="74"/>
      <c r="F211" s="73"/>
      <c r="G211" s="74"/>
      <c r="H211" s="73"/>
      <c r="I211" s="74"/>
      <c r="J211"/>
      <c r="K211"/>
      <c r="L211"/>
      <c r="M211"/>
    </row>
    <row r="212" spans="1:13" x14ac:dyDescent="0.25">
      <c r="A212" s="74"/>
      <c r="B212" s="74"/>
      <c r="C212" s="73"/>
      <c r="D212" s="73"/>
      <c r="E212" s="74"/>
      <c r="F212" s="73"/>
      <c r="G212" s="74"/>
      <c r="H212" s="73"/>
      <c r="I212" s="74"/>
      <c r="J212"/>
      <c r="K212"/>
      <c r="L212"/>
      <c r="M212"/>
    </row>
    <row r="213" spans="1:13" x14ac:dyDescent="0.25">
      <c r="A213" s="74"/>
      <c r="B213" s="74"/>
      <c r="C213" s="73"/>
      <c r="D213" s="73"/>
      <c r="E213" s="74"/>
      <c r="F213" s="73"/>
      <c r="G213" s="74"/>
      <c r="H213" s="73"/>
      <c r="I213" s="74"/>
      <c r="J213"/>
      <c r="K213"/>
      <c r="L213"/>
      <c r="M213"/>
    </row>
    <row r="214" spans="1:13" x14ac:dyDescent="0.25">
      <c r="A214" s="74"/>
      <c r="B214" s="74"/>
      <c r="C214" s="73"/>
      <c r="D214" s="73"/>
      <c r="E214" s="74"/>
      <c r="F214" s="73"/>
      <c r="G214" s="74"/>
      <c r="H214" s="73"/>
      <c r="I214" s="74"/>
      <c r="J214"/>
      <c r="K214"/>
      <c r="L214"/>
      <c r="M214"/>
    </row>
    <row r="215" spans="1:13" x14ac:dyDescent="0.25">
      <c r="A215" s="74"/>
      <c r="B215" s="74"/>
      <c r="C215" s="73"/>
      <c r="D215" s="73"/>
      <c r="E215" s="74"/>
      <c r="F215" s="73"/>
      <c r="G215" s="74"/>
      <c r="H215" s="73"/>
      <c r="I215" s="74"/>
      <c r="J215"/>
      <c r="K215"/>
      <c r="L215"/>
      <c r="M215"/>
    </row>
    <row r="216" spans="1:13" x14ac:dyDescent="0.25">
      <c r="A216" s="74"/>
      <c r="B216" s="74"/>
      <c r="C216" s="73"/>
      <c r="D216" s="73"/>
      <c r="E216" s="74"/>
      <c r="F216" s="73"/>
      <c r="G216" s="74"/>
      <c r="H216" s="73"/>
      <c r="I216" s="74"/>
      <c r="J216"/>
      <c r="K216"/>
      <c r="L216"/>
      <c r="M216"/>
    </row>
    <row r="217" spans="1:13" x14ac:dyDescent="0.25">
      <c r="A217" s="74"/>
      <c r="B217" s="74"/>
      <c r="C217" s="73"/>
      <c r="D217" s="73"/>
      <c r="E217" s="74"/>
      <c r="F217" s="73"/>
      <c r="G217" s="74"/>
      <c r="H217" s="73"/>
      <c r="I217" s="74"/>
      <c r="J217"/>
      <c r="K217"/>
      <c r="L217"/>
      <c r="M217"/>
    </row>
    <row r="218" spans="1:13" x14ac:dyDescent="0.25">
      <c r="A218" s="74"/>
      <c r="B218" s="74"/>
      <c r="C218" s="73"/>
      <c r="D218" s="73"/>
      <c r="E218" s="74"/>
      <c r="F218" s="73"/>
      <c r="G218" s="74"/>
      <c r="H218" s="73"/>
      <c r="I218" s="74"/>
      <c r="J218"/>
      <c r="K218"/>
      <c r="L218"/>
      <c r="M218"/>
    </row>
    <row r="219" spans="1:13" x14ac:dyDescent="0.25">
      <c r="A219" s="74"/>
      <c r="B219" s="74"/>
      <c r="C219" s="73"/>
      <c r="D219" s="73"/>
      <c r="E219" s="74"/>
      <c r="F219" s="73"/>
      <c r="G219" s="74"/>
      <c r="H219" s="73"/>
      <c r="I219" s="74"/>
      <c r="J219"/>
      <c r="K219"/>
      <c r="L219"/>
      <c r="M219"/>
    </row>
    <row r="220" spans="1:13" x14ac:dyDescent="0.25">
      <c r="A220" s="74"/>
      <c r="B220" s="74"/>
      <c r="C220" s="73"/>
      <c r="D220" s="73"/>
      <c r="E220" s="74"/>
      <c r="F220" s="73"/>
      <c r="G220" s="74"/>
      <c r="H220" s="73"/>
      <c r="I220" s="74"/>
      <c r="J220"/>
      <c r="K220"/>
      <c r="L220"/>
      <c r="M220"/>
    </row>
    <row r="221" spans="1:13" x14ac:dyDescent="0.25">
      <c r="A221" s="74"/>
      <c r="B221" s="74"/>
      <c r="C221" s="73"/>
      <c r="D221" s="73"/>
      <c r="E221" s="74"/>
      <c r="F221" s="73"/>
      <c r="G221" s="74"/>
      <c r="H221" s="73"/>
      <c r="I221" s="74"/>
      <c r="J221"/>
      <c r="K221"/>
      <c r="L221"/>
      <c r="M221"/>
    </row>
    <row r="222" spans="1:13" x14ac:dyDescent="0.25">
      <c r="A222" s="74"/>
      <c r="B222" s="74"/>
      <c r="C222" s="73"/>
      <c r="D222" s="73"/>
      <c r="E222" s="74"/>
      <c r="F222" s="73"/>
      <c r="G222" s="74"/>
      <c r="H222" s="73"/>
      <c r="I222" s="74"/>
      <c r="J222"/>
      <c r="K222"/>
      <c r="L222"/>
      <c r="M222"/>
    </row>
    <row r="223" spans="1:13" x14ac:dyDescent="0.25">
      <c r="A223" s="74"/>
      <c r="B223" s="74"/>
      <c r="C223" s="73"/>
      <c r="D223" s="73"/>
      <c r="E223" s="74"/>
      <c r="F223" s="73"/>
      <c r="G223" s="74"/>
      <c r="H223" s="73"/>
      <c r="I223" s="74"/>
      <c r="J223"/>
      <c r="K223"/>
      <c r="L223"/>
      <c r="M223"/>
    </row>
    <row r="224" spans="1:13" x14ac:dyDescent="0.25">
      <c r="A224" s="74"/>
      <c r="B224" s="74"/>
      <c r="C224" s="73"/>
      <c r="D224" s="73"/>
      <c r="E224" s="74"/>
      <c r="F224" s="73"/>
      <c r="G224" s="74"/>
      <c r="H224" s="73"/>
      <c r="I224" s="74"/>
      <c r="J224"/>
      <c r="K224"/>
      <c r="L224"/>
      <c r="M224"/>
    </row>
    <row r="225" spans="1:13" x14ac:dyDescent="0.25">
      <c r="A225" s="74"/>
      <c r="B225" s="74"/>
      <c r="C225" s="73"/>
      <c r="D225" s="73"/>
      <c r="E225" s="74"/>
      <c r="F225" s="73"/>
      <c r="G225" s="74"/>
      <c r="H225" s="73"/>
      <c r="I225" s="74"/>
      <c r="J225"/>
      <c r="K225"/>
      <c r="L225"/>
      <c r="M225"/>
    </row>
    <row r="226" spans="1:13" x14ac:dyDescent="0.25">
      <c r="A226" s="74"/>
      <c r="B226" s="74"/>
      <c r="C226" s="73"/>
      <c r="D226" s="73"/>
      <c r="E226" s="74"/>
      <c r="F226" s="73"/>
      <c r="G226" s="74"/>
      <c r="H226" s="73"/>
      <c r="I226" s="74"/>
      <c r="J226"/>
      <c r="K226"/>
      <c r="L226"/>
      <c r="M226"/>
    </row>
    <row r="227" spans="1:13" x14ac:dyDescent="0.25">
      <c r="A227" s="74"/>
      <c r="B227" s="74"/>
      <c r="C227" s="73"/>
      <c r="D227" s="73"/>
      <c r="E227" s="74"/>
      <c r="F227" s="73"/>
      <c r="G227" s="74"/>
      <c r="H227" s="73"/>
      <c r="I227" s="74"/>
      <c r="J227"/>
      <c r="K227"/>
      <c r="L227"/>
      <c r="M227"/>
    </row>
    <row r="228" spans="1:13" x14ac:dyDescent="0.25">
      <c r="A228" s="74"/>
      <c r="B228" s="74"/>
      <c r="C228" s="73"/>
      <c r="D228" s="73"/>
      <c r="E228" s="74"/>
      <c r="F228" s="73"/>
      <c r="G228" s="74"/>
      <c r="H228" s="73"/>
      <c r="I228" s="74"/>
      <c r="J228"/>
      <c r="K228"/>
      <c r="L228"/>
      <c r="M228"/>
    </row>
    <row r="229" spans="1:13" x14ac:dyDescent="0.25">
      <c r="A229" s="74"/>
      <c r="B229" s="74"/>
      <c r="C229" s="73"/>
      <c r="D229" s="73"/>
      <c r="E229" s="74"/>
      <c r="F229" s="73"/>
      <c r="G229" s="74"/>
      <c r="H229" s="73"/>
      <c r="I229" s="74"/>
      <c r="J229"/>
      <c r="K229"/>
      <c r="L229"/>
      <c r="M229"/>
    </row>
    <row r="230" spans="1:13" x14ac:dyDescent="0.25">
      <c r="A230" s="74"/>
      <c r="B230" s="74"/>
      <c r="C230" s="73"/>
      <c r="D230" s="73"/>
      <c r="E230" s="74"/>
      <c r="F230" s="73"/>
      <c r="G230" s="74"/>
      <c r="H230" s="73"/>
      <c r="I230" s="74"/>
      <c r="J230"/>
      <c r="K230"/>
      <c r="L230"/>
      <c r="M230"/>
    </row>
    <row r="231" spans="1:13" x14ac:dyDescent="0.25">
      <c r="A231" s="74"/>
      <c r="B231" s="74"/>
      <c r="C231" s="73"/>
      <c r="D231" s="73"/>
      <c r="E231" s="74"/>
      <c r="F231" s="73"/>
      <c r="G231" s="74"/>
      <c r="H231" s="73"/>
      <c r="I231" s="74"/>
      <c r="J231"/>
      <c r="K231"/>
      <c r="L231"/>
      <c r="M231"/>
    </row>
    <row r="232" spans="1:13" x14ac:dyDescent="0.25">
      <c r="A232" s="74"/>
      <c r="B232" s="74"/>
      <c r="C232" s="73"/>
      <c r="D232" s="73"/>
      <c r="E232" s="74"/>
      <c r="F232" s="73"/>
      <c r="G232" s="74"/>
      <c r="H232" s="73"/>
      <c r="I232" s="74"/>
      <c r="J232"/>
      <c r="K232"/>
      <c r="L232"/>
      <c r="M232"/>
    </row>
    <row r="233" spans="1:13" x14ac:dyDescent="0.25">
      <c r="A233" s="74"/>
      <c r="B233" s="74"/>
      <c r="C233" s="73"/>
      <c r="D233" s="73"/>
      <c r="E233" s="74"/>
      <c r="F233" s="73"/>
      <c r="G233" s="74"/>
      <c r="H233" s="73"/>
      <c r="I233" s="74"/>
      <c r="J233"/>
      <c r="K233"/>
      <c r="L233"/>
      <c r="M233"/>
    </row>
    <row r="234" spans="1:13" x14ac:dyDescent="0.25">
      <c r="A234" s="74"/>
      <c r="B234" s="74"/>
      <c r="C234" s="73"/>
      <c r="D234" s="73"/>
      <c r="E234" s="74"/>
      <c r="F234" s="73"/>
      <c r="G234" s="74"/>
      <c r="H234" s="73"/>
      <c r="I234" s="74"/>
      <c r="J234"/>
      <c r="K234"/>
      <c r="L234"/>
      <c r="M234"/>
    </row>
    <row r="235" spans="1:13" x14ac:dyDescent="0.25">
      <c r="A235" s="74"/>
      <c r="B235" s="74"/>
      <c r="C235" s="73"/>
      <c r="D235" s="73"/>
      <c r="E235" s="74"/>
      <c r="F235" s="73"/>
      <c r="G235" s="74"/>
      <c r="H235" s="73"/>
      <c r="I235" s="74"/>
      <c r="J235"/>
      <c r="K235"/>
      <c r="L235"/>
      <c r="M235"/>
    </row>
    <row r="236" spans="1:13" x14ac:dyDescent="0.25">
      <c r="A236" s="74"/>
      <c r="B236" s="74"/>
      <c r="C236" s="73"/>
      <c r="D236" s="73"/>
      <c r="E236" s="74"/>
      <c r="F236" s="73"/>
      <c r="G236" s="74"/>
      <c r="H236" s="73"/>
      <c r="I236" s="74"/>
      <c r="J236"/>
      <c r="K236"/>
      <c r="L236"/>
      <c r="M236"/>
    </row>
    <row r="237" spans="1:13" x14ac:dyDescent="0.25">
      <c r="A237" s="74"/>
      <c r="B237" s="74"/>
      <c r="C237" s="73"/>
      <c r="D237" s="73"/>
      <c r="E237" s="74"/>
      <c r="F237" s="73"/>
      <c r="G237" s="74"/>
      <c r="H237" s="73"/>
      <c r="I237" s="74"/>
      <c r="J237"/>
      <c r="K237"/>
      <c r="L237"/>
      <c r="M237"/>
    </row>
    <row r="238" spans="1:13" x14ac:dyDescent="0.25">
      <c r="A238" s="74"/>
      <c r="B238" s="74"/>
      <c r="C238" s="73"/>
      <c r="D238" s="73"/>
      <c r="E238" s="74"/>
      <c r="F238" s="73"/>
      <c r="G238" s="74"/>
      <c r="H238" s="73"/>
      <c r="I238" s="74"/>
      <c r="J238"/>
      <c r="K238"/>
      <c r="L238"/>
      <c r="M238"/>
    </row>
    <row r="239" spans="1:13" x14ac:dyDescent="0.25">
      <c r="A239" s="74"/>
      <c r="B239" s="74"/>
      <c r="C239" s="73"/>
      <c r="D239" s="73"/>
      <c r="E239" s="74"/>
      <c r="F239" s="73"/>
      <c r="G239" s="74"/>
      <c r="H239" s="73"/>
      <c r="I239" s="74"/>
      <c r="J239"/>
      <c r="K239"/>
      <c r="L239"/>
      <c r="M239"/>
    </row>
    <row r="240" spans="1:13" x14ac:dyDescent="0.25">
      <c r="A240" s="74"/>
      <c r="B240" s="74"/>
      <c r="C240" s="73"/>
      <c r="D240" s="73"/>
      <c r="E240" s="74"/>
      <c r="F240" s="73"/>
      <c r="G240" s="74"/>
      <c r="H240" s="73"/>
      <c r="I240" s="74"/>
      <c r="J240"/>
      <c r="K240"/>
      <c r="L240"/>
      <c r="M240"/>
    </row>
    <row r="241" spans="1:13" x14ac:dyDescent="0.25">
      <c r="A241" s="74"/>
      <c r="B241" s="74"/>
      <c r="C241" s="73"/>
      <c r="D241" s="73"/>
      <c r="E241" s="74"/>
      <c r="F241" s="73"/>
      <c r="G241" s="74"/>
      <c r="H241" s="73"/>
      <c r="I241" s="74"/>
      <c r="J241"/>
      <c r="K241"/>
      <c r="L241"/>
      <c r="M241"/>
    </row>
    <row r="242" spans="1:13" x14ac:dyDescent="0.25">
      <c r="A242" s="74"/>
      <c r="B242" s="74"/>
      <c r="C242" s="73"/>
      <c r="D242" s="73"/>
      <c r="E242" s="74"/>
      <c r="F242" s="73"/>
      <c r="G242" s="74"/>
      <c r="H242" s="73"/>
      <c r="I242" s="74"/>
      <c r="J242"/>
      <c r="K242"/>
      <c r="L242"/>
      <c r="M242"/>
    </row>
    <row r="243" spans="1:13" x14ac:dyDescent="0.25">
      <c r="A243" s="74"/>
      <c r="B243" s="74"/>
      <c r="C243" s="73"/>
      <c r="D243" s="73"/>
      <c r="E243" s="74"/>
      <c r="F243" s="73"/>
      <c r="G243" s="74"/>
      <c r="H243" s="73"/>
      <c r="I243" s="74"/>
      <c r="J243"/>
      <c r="K243"/>
      <c r="L243"/>
      <c r="M243"/>
    </row>
    <row r="244" spans="1:13" x14ac:dyDescent="0.25">
      <c r="A244" s="74"/>
      <c r="B244" s="74"/>
      <c r="C244" s="73"/>
      <c r="D244" s="73"/>
      <c r="E244" s="74"/>
      <c r="F244" s="73"/>
      <c r="G244" s="74"/>
      <c r="H244" s="73"/>
      <c r="I244" s="74"/>
      <c r="J244"/>
      <c r="K244"/>
      <c r="L244"/>
      <c r="M244"/>
    </row>
    <row r="245" spans="1:13" x14ac:dyDescent="0.25">
      <c r="A245" s="74"/>
      <c r="B245" s="74"/>
      <c r="C245" s="73"/>
      <c r="D245" s="73"/>
      <c r="E245" s="74"/>
      <c r="F245" s="73"/>
      <c r="G245" s="74"/>
      <c r="H245" s="73"/>
      <c r="I245" s="74"/>
      <c r="J245"/>
      <c r="K245"/>
      <c r="L245"/>
      <c r="M245"/>
    </row>
    <row r="246" spans="1:13" x14ac:dyDescent="0.25">
      <c r="A246" s="74"/>
      <c r="B246" s="74"/>
      <c r="C246" s="73"/>
      <c r="D246" s="73"/>
      <c r="E246" s="74"/>
      <c r="F246" s="73"/>
      <c r="G246" s="74"/>
      <c r="H246" s="73"/>
      <c r="I246" s="74"/>
      <c r="J246"/>
      <c r="K246"/>
      <c r="L246"/>
      <c r="M246"/>
    </row>
    <row r="247" spans="1:13" x14ac:dyDescent="0.25">
      <c r="A247" s="74"/>
      <c r="B247" s="74"/>
      <c r="C247" s="73"/>
      <c r="D247" s="73"/>
      <c r="E247" s="74"/>
      <c r="F247" s="73"/>
      <c r="G247" s="74"/>
      <c r="H247" s="73"/>
      <c r="I247" s="74"/>
      <c r="J247"/>
      <c r="K247"/>
      <c r="L247"/>
      <c r="M247"/>
    </row>
    <row r="248" spans="1:13" x14ac:dyDescent="0.25">
      <c r="A248" s="74"/>
      <c r="B248" s="74"/>
      <c r="C248" s="73"/>
      <c r="D248" s="73"/>
      <c r="E248" s="74"/>
      <c r="F248" s="73"/>
      <c r="G248" s="74"/>
      <c r="H248" s="73"/>
      <c r="I248" s="74"/>
      <c r="J248"/>
      <c r="K248"/>
      <c r="L248"/>
      <c r="M248"/>
    </row>
    <row r="249" spans="1:13" x14ac:dyDescent="0.25">
      <c r="A249" s="74"/>
      <c r="B249" s="74"/>
      <c r="C249" s="73"/>
      <c r="D249" s="73"/>
      <c r="E249" s="74"/>
      <c r="F249" s="73"/>
      <c r="G249" s="74"/>
      <c r="H249" s="73"/>
      <c r="I249" s="74"/>
      <c r="J249"/>
      <c r="K249"/>
      <c r="L249"/>
      <c r="M249"/>
    </row>
    <row r="250" spans="1:13" x14ac:dyDescent="0.25">
      <c r="A250" s="74"/>
      <c r="B250" s="74"/>
      <c r="C250" s="73"/>
      <c r="D250" s="73"/>
      <c r="E250" s="74"/>
      <c r="F250" s="73"/>
      <c r="G250" s="74"/>
      <c r="H250" s="73"/>
      <c r="I250" s="74"/>
      <c r="J250"/>
      <c r="K250"/>
      <c r="L250"/>
      <c r="M250"/>
    </row>
    <row r="251" spans="1:13" x14ac:dyDescent="0.25">
      <c r="A251" s="74"/>
      <c r="B251" s="74"/>
      <c r="C251" s="73"/>
      <c r="D251" s="73"/>
      <c r="E251" s="74"/>
      <c r="F251" s="73"/>
      <c r="G251" s="74"/>
      <c r="H251" s="73"/>
      <c r="I251" s="74"/>
      <c r="J251"/>
      <c r="K251"/>
      <c r="L251"/>
      <c r="M251"/>
    </row>
    <row r="252" spans="1:13" x14ac:dyDescent="0.25">
      <c r="A252" s="74"/>
      <c r="B252" s="74"/>
      <c r="C252" s="73"/>
      <c r="D252" s="73"/>
      <c r="E252" s="74"/>
      <c r="F252" s="73"/>
      <c r="G252" s="74"/>
      <c r="H252" s="73"/>
      <c r="I252" s="74"/>
      <c r="J252"/>
      <c r="K252"/>
      <c r="L252"/>
      <c r="M252"/>
    </row>
    <row r="253" spans="1:13" x14ac:dyDescent="0.25">
      <c r="A253" s="74"/>
      <c r="B253" s="74"/>
      <c r="C253" s="73"/>
      <c r="D253" s="73"/>
      <c r="E253" s="74"/>
      <c r="F253" s="73"/>
      <c r="G253" s="74"/>
      <c r="H253" s="73"/>
      <c r="I253" s="74"/>
      <c r="J253"/>
      <c r="K253"/>
      <c r="L253"/>
      <c r="M253"/>
    </row>
    <row r="254" spans="1:13" x14ac:dyDescent="0.25">
      <c r="A254" s="74"/>
      <c r="B254" s="74"/>
      <c r="C254" s="73"/>
      <c r="D254" s="73"/>
      <c r="E254" s="74"/>
      <c r="F254" s="73"/>
      <c r="G254" s="74"/>
      <c r="H254" s="73"/>
      <c r="I254" s="74"/>
      <c r="J254"/>
      <c r="K254"/>
      <c r="L254"/>
      <c r="M254"/>
    </row>
    <row r="255" spans="1:13" x14ac:dyDescent="0.25">
      <c r="A255" s="74"/>
      <c r="B255" s="74"/>
      <c r="C255" s="73"/>
      <c r="D255" s="73"/>
      <c r="E255" s="74"/>
      <c r="F255" s="73"/>
      <c r="G255" s="74"/>
      <c r="H255" s="73"/>
      <c r="I255" s="74"/>
      <c r="J255"/>
      <c r="K255"/>
      <c r="L255"/>
      <c r="M255"/>
    </row>
    <row r="256" spans="1:13" x14ac:dyDescent="0.25">
      <c r="A256" s="74"/>
      <c r="B256" s="74"/>
      <c r="C256" s="73"/>
      <c r="D256" s="73"/>
      <c r="E256" s="74"/>
      <c r="F256" s="73"/>
      <c r="G256" s="74"/>
      <c r="H256" s="73"/>
      <c r="I256" s="74"/>
      <c r="J256"/>
      <c r="K256"/>
      <c r="L256"/>
      <c r="M256"/>
    </row>
    <row r="257" spans="1:13" x14ac:dyDescent="0.25">
      <c r="A257" s="74"/>
      <c r="B257" s="74"/>
      <c r="C257" s="73"/>
      <c r="D257" s="73"/>
      <c r="E257" s="74"/>
      <c r="F257" s="73"/>
      <c r="G257" s="74"/>
      <c r="H257" s="73"/>
      <c r="I257" s="74"/>
      <c r="J257"/>
      <c r="K257"/>
      <c r="L257"/>
      <c r="M257"/>
    </row>
    <row r="258" spans="1:13" x14ac:dyDescent="0.25">
      <c r="A258" s="74"/>
      <c r="B258" s="74"/>
      <c r="C258" s="73"/>
      <c r="D258" s="73"/>
      <c r="E258" s="74"/>
      <c r="F258" s="73"/>
      <c r="G258" s="74"/>
      <c r="H258" s="73"/>
      <c r="I258" s="74"/>
      <c r="J258"/>
      <c r="K258"/>
      <c r="L258"/>
      <c r="M258"/>
    </row>
    <row r="259" spans="1:13" x14ac:dyDescent="0.25">
      <c r="A259" s="74"/>
      <c r="B259" s="74"/>
      <c r="C259" s="73"/>
      <c r="D259" s="73"/>
      <c r="E259" s="74"/>
      <c r="F259" s="73"/>
      <c r="G259" s="74"/>
      <c r="H259" s="73"/>
      <c r="I259" s="74"/>
      <c r="J259"/>
      <c r="K259"/>
      <c r="L259"/>
      <c r="M259"/>
    </row>
    <row r="260" spans="1:13" x14ac:dyDescent="0.25">
      <c r="A260" s="74"/>
      <c r="B260" s="74"/>
      <c r="C260" s="73"/>
      <c r="D260" s="73"/>
      <c r="E260" s="74"/>
      <c r="F260" s="73"/>
      <c r="G260" s="74"/>
      <c r="H260" s="73"/>
      <c r="I260" s="74"/>
      <c r="J260"/>
      <c r="K260"/>
      <c r="L260"/>
      <c r="M260"/>
    </row>
    <row r="261" spans="1:13" x14ac:dyDescent="0.25">
      <c r="A261" s="74"/>
      <c r="B261" s="74"/>
      <c r="C261" s="73"/>
      <c r="D261" s="73"/>
      <c r="E261" s="74"/>
      <c r="F261" s="73"/>
      <c r="G261" s="74"/>
      <c r="H261" s="73"/>
      <c r="I261" s="74"/>
      <c r="J261"/>
      <c r="K261"/>
      <c r="L261"/>
      <c r="M261"/>
    </row>
    <row r="262" spans="1:13" x14ac:dyDescent="0.25">
      <c r="A262" s="74"/>
      <c r="B262" s="74"/>
      <c r="C262" s="73"/>
      <c r="D262" s="73"/>
      <c r="E262" s="74"/>
      <c r="F262" s="73"/>
      <c r="G262" s="74"/>
      <c r="H262" s="73"/>
      <c r="I262" s="74"/>
      <c r="J262"/>
      <c r="K262"/>
      <c r="L262"/>
      <c r="M262"/>
    </row>
    <row r="263" spans="1:13" x14ac:dyDescent="0.25">
      <c r="A263" s="74"/>
      <c r="B263" s="74"/>
      <c r="C263" s="73"/>
      <c r="D263" s="73"/>
      <c r="E263" s="74"/>
      <c r="F263" s="73"/>
      <c r="G263" s="74"/>
      <c r="H263" s="73"/>
      <c r="I263" s="74"/>
      <c r="J263"/>
      <c r="K263"/>
      <c r="L263"/>
      <c r="M263"/>
    </row>
    <row r="264" spans="1:13" x14ac:dyDescent="0.25">
      <c r="A264" s="74"/>
      <c r="B264" s="74"/>
      <c r="C264" s="73"/>
      <c r="D264" s="73"/>
      <c r="E264" s="74"/>
      <c r="F264" s="73"/>
      <c r="G264" s="74"/>
      <c r="H264" s="73"/>
      <c r="I264" s="74"/>
      <c r="J264"/>
      <c r="K264"/>
      <c r="L264"/>
      <c r="M264"/>
    </row>
    <row r="265" spans="1:13" x14ac:dyDescent="0.25">
      <c r="A265" s="74"/>
      <c r="B265" s="74"/>
      <c r="C265" s="73"/>
      <c r="D265" s="73"/>
      <c r="E265" s="74"/>
      <c r="F265" s="73"/>
      <c r="G265" s="74"/>
      <c r="H265" s="73"/>
      <c r="I265" s="74"/>
      <c r="J265"/>
      <c r="K265"/>
      <c r="L265"/>
      <c r="M265"/>
    </row>
    <row r="266" spans="1:13" x14ac:dyDescent="0.25">
      <c r="A266" s="74"/>
      <c r="B266" s="74"/>
      <c r="C266" s="73"/>
      <c r="D266" s="73"/>
      <c r="E266" s="74"/>
      <c r="F266" s="73"/>
      <c r="G266" s="74"/>
      <c r="H266" s="73"/>
      <c r="I266" s="74"/>
      <c r="J266"/>
      <c r="K266"/>
      <c r="L266"/>
      <c r="M266"/>
    </row>
    <row r="267" spans="1:13" x14ac:dyDescent="0.25">
      <c r="A267" s="74"/>
      <c r="B267" s="74"/>
      <c r="C267" s="73"/>
      <c r="D267" s="73"/>
      <c r="E267" s="74"/>
      <c r="F267" s="73"/>
      <c r="G267" s="74"/>
      <c r="H267" s="73"/>
      <c r="I267" s="74"/>
      <c r="J267"/>
      <c r="K267"/>
      <c r="L267"/>
      <c r="M267"/>
    </row>
    <row r="268" spans="1:13" x14ac:dyDescent="0.25">
      <c r="A268" s="74"/>
      <c r="B268" s="74"/>
      <c r="C268" s="73"/>
      <c r="D268" s="73"/>
      <c r="E268" s="74"/>
      <c r="F268" s="73"/>
      <c r="G268" s="74"/>
      <c r="H268" s="73"/>
      <c r="I268" s="74"/>
      <c r="J268"/>
      <c r="K268"/>
      <c r="L268"/>
      <c r="M268"/>
    </row>
    <row r="269" spans="1:13" x14ac:dyDescent="0.25">
      <c r="A269" s="74"/>
      <c r="B269" s="74"/>
      <c r="C269" s="73"/>
      <c r="D269" s="73"/>
      <c r="E269" s="74"/>
      <c r="F269" s="73"/>
      <c r="G269" s="74"/>
      <c r="H269" s="73"/>
      <c r="I269" s="74"/>
      <c r="J269"/>
      <c r="K269"/>
      <c r="L269"/>
      <c r="M269"/>
    </row>
    <row r="270" spans="1:13" x14ac:dyDescent="0.25">
      <c r="A270" s="74"/>
      <c r="B270" s="74"/>
      <c r="C270" s="73"/>
      <c r="D270" s="73"/>
      <c r="E270" s="74"/>
      <c r="F270" s="73"/>
      <c r="G270" s="74"/>
      <c r="H270" s="73"/>
      <c r="I270" s="74"/>
      <c r="J270"/>
      <c r="K270"/>
      <c r="L270"/>
      <c r="M270"/>
    </row>
    <row r="271" spans="1:13" x14ac:dyDescent="0.25">
      <c r="A271" s="74"/>
      <c r="B271" s="74"/>
      <c r="C271" s="73"/>
      <c r="D271" s="73"/>
      <c r="E271" s="74"/>
      <c r="F271" s="73"/>
      <c r="G271" s="74"/>
      <c r="H271" s="73"/>
      <c r="I271" s="74"/>
      <c r="J271"/>
      <c r="K271"/>
      <c r="L271"/>
      <c r="M271"/>
    </row>
    <row r="272" spans="1:13" x14ac:dyDescent="0.25">
      <c r="A272" s="74"/>
      <c r="B272" s="74"/>
      <c r="C272" s="73"/>
      <c r="D272" s="73"/>
      <c r="E272" s="74"/>
      <c r="F272" s="73"/>
      <c r="G272" s="74"/>
      <c r="H272" s="73"/>
      <c r="I272" s="74"/>
      <c r="J272"/>
      <c r="K272"/>
      <c r="L272"/>
      <c r="M272"/>
    </row>
    <row r="273" spans="1:13" x14ac:dyDescent="0.25">
      <c r="A273" s="74"/>
      <c r="B273" s="74"/>
      <c r="C273" s="73"/>
      <c r="D273" s="73"/>
      <c r="E273" s="74"/>
      <c r="F273" s="73"/>
      <c r="G273" s="74"/>
      <c r="H273" s="73"/>
      <c r="I273" s="74"/>
      <c r="J273"/>
      <c r="K273"/>
      <c r="L273"/>
      <c r="M273"/>
    </row>
    <row r="274" spans="1:13" x14ac:dyDescent="0.25">
      <c r="A274" s="74"/>
      <c r="B274" s="74"/>
      <c r="C274" s="73"/>
      <c r="D274" s="73"/>
      <c r="E274" s="74"/>
      <c r="F274" s="73"/>
      <c r="G274" s="74"/>
      <c r="H274" s="73"/>
      <c r="I274" s="74"/>
      <c r="J274"/>
      <c r="K274"/>
      <c r="L274"/>
      <c r="M274"/>
    </row>
    <row r="275" spans="1:13" x14ac:dyDescent="0.25">
      <c r="A275" s="74"/>
      <c r="B275" s="74"/>
      <c r="C275" s="73"/>
      <c r="D275" s="73"/>
      <c r="E275" s="74"/>
      <c r="F275" s="73"/>
      <c r="G275" s="74"/>
      <c r="H275" s="73"/>
      <c r="I275" s="74"/>
      <c r="J275"/>
      <c r="K275"/>
      <c r="L275"/>
      <c r="M275"/>
    </row>
    <row r="276" spans="1:13" x14ac:dyDescent="0.25">
      <c r="A276" s="74"/>
      <c r="B276" s="74"/>
      <c r="C276" s="73"/>
      <c r="D276" s="73"/>
      <c r="E276" s="74"/>
      <c r="F276" s="73"/>
      <c r="G276" s="74"/>
      <c r="H276" s="73"/>
      <c r="I276" s="74"/>
      <c r="J276"/>
      <c r="K276"/>
      <c r="L276"/>
      <c r="M276"/>
    </row>
    <row r="277" spans="1:13" x14ac:dyDescent="0.25">
      <c r="A277" s="74"/>
      <c r="B277" s="74"/>
      <c r="C277" s="73"/>
      <c r="D277" s="73"/>
      <c r="E277" s="74"/>
      <c r="F277" s="73"/>
      <c r="G277" s="74"/>
      <c r="H277" s="73"/>
      <c r="I277" s="74"/>
      <c r="J277"/>
      <c r="K277"/>
      <c r="L277"/>
      <c r="M277"/>
    </row>
    <row r="278" spans="1:13" x14ac:dyDescent="0.25">
      <c r="A278" s="74"/>
      <c r="B278" s="74"/>
      <c r="C278" s="73"/>
      <c r="D278" s="73"/>
      <c r="E278" s="74"/>
      <c r="F278" s="73"/>
      <c r="G278" s="74"/>
      <c r="H278" s="73"/>
      <c r="I278" s="74"/>
      <c r="J278"/>
      <c r="K278"/>
      <c r="L278"/>
      <c r="M278"/>
    </row>
    <row r="279" spans="1:13" x14ac:dyDescent="0.25">
      <c r="A279" s="74"/>
      <c r="B279" s="74"/>
      <c r="C279" s="73"/>
      <c r="D279" s="73"/>
      <c r="E279" s="74"/>
      <c r="F279" s="73"/>
      <c r="G279" s="74"/>
      <c r="H279" s="73"/>
      <c r="I279" s="74"/>
      <c r="J279"/>
      <c r="K279"/>
      <c r="L279"/>
      <c r="M279"/>
    </row>
    <row r="280" spans="1:13" x14ac:dyDescent="0.25">
      <c r="A280" s="74"/>
      <c r="B280" s="74"/>
      <c r="C280" s="73"/>
      <c r="D280" s="73"/>
      <c r="E280" s="74"/>
      <c r="F280" s="73"/>
      <c r="G280" s="74"/>
      <c r="H280" s="73"/>
      <c r="I280" s="74"/>
      <c r="J280"/>
      <c r="K280"/>
      <c r="L280"/>
      <c r="M280"/>
    </row>
    <row r="281" spans="1:13" x14ac:dyDescent="0.25">
      <c r="A281" s="74"/>
      <c r="B281" s="74"/>
      <c r="C281" s="73"/>
      <c r="D281" s="73"/>
      <c r="E281" s="74"/>
      <c r="F281" s="73"/>
      <c r="G281" s="74"/>
      <c r="H281" s="73"/>
      <c r="I281" s="74"/>
      <c r="J281"/>
      <c r="K281"/>
      <c r="L281"/>
      <c r="M281"/>
    </row>
    <row r="282" spans="1:13" x14ac:dyDescent="0.25">
      <c r="A282" s="74"/>
      <c r="B282" s="74"/>
      <c r="C282" s="73"/>
      <c r="D282" s="73"/>
      <c r="E282" s="74"/>
      <c r="F282" s="73"/>
      <c r="G282" s="74"/>
      <c r="H282" s="73"/>
      <c r="I282" s="74"/>
      <c r="J282"/>
      <c r="K282"/>
      <c r="L282"/>
      <c r="M282"/>
    </row>
    <row r="283" spans="1:13" x14ac:dyDescent="0.25">
      <c r="A283" s="74"/>
      <c r="B283" s="74"/>
      <c r="C283" s="73"/>
      <c r="D283" s="73"/>
      <c r="E283" s="74"/>
      <c r="F283" s="73"/>
      <c r="G283" s="74"/>
      <c r="H283" s="73"/>
      <c r="I283" s="74"/>
      <c r="J283"/>
      <c r="K283"/>
      <c r="L283"/>
      <c r="M283"/>
    </row>
    <row r="284" spans="1:13" x14ac:dyDescent="0.25">
      <c r="A284" s="74"/>
      <c r="B284" s="74"/>
      <c r="C284" s="73"/>
      <c r="D284" s="73"/>
      <c r="E284" s="74"/>
      <c r="F284" s="73"/>
      <c r="G284" s="74"/>
      <c r="H284" s="73"/>
      <c r="I284" s="74"/>
      <c r="J284"/>
      <c r="K284"/>
      <c r="L284"/>
      <c r="M284"/>
    </row>
    <row r="285" spans="1:13" x14ac:dyDescent="0.25">
      <c r="A285" s="74"/>
      <c r="B285" s="74"/>
      <c r="C285" s="73"/>
      <c r="D285" s="73"/>
      <c r="E285" s="74"/>
      <c r="F285" s="73"/>
      <c r="G285" s="74"/>
      <c r="H285" s="73"/>
      <c r="I285" s="74"/>
      <c r="J285"/>
      <c r="K285"/>
      <c r="L285"/>
      <c r="M285"/>
    </row>
    <row r="286" spans="1:13" x14ac:dyDescent="0.25">
      <c r="A286" s="74"/>
      <c r="B286" s="74"/>
      <c r="C286" s="73"/>
      <c r="D286" s="73"/>
      <c r="E286" s="74"/>
      <c r="F286" s="73"/>
      <c r="G286" s="74"/>
      <c r="H286" s="73"/>
      <c r="I286" s="74"/>
      <c r="J286"/>
      <c r="K286"/>
      <c r="L286"/>
      <c r="M286"/>
    </row>
    <row r="287" spans="1:13" x14ac:dyDescent="0.25">
      <c r="A287" s="74"/>
      <c r="B287" s="74"/>
      <c r="C287" s="73"/>
      <c r="D287" s="73"/>
      <c r="E287" s="74"/>
      <c r="F287" s="73"/>
      <c r="G287" s="74"/>
      <c r="H287" s="73"/>
      <c r="I287" s="74"/>
      <c r="J287"/>
      <c r="K287"/>
      <c r="L287"/>
      <c r="M287"/>
    </row>
    <row r="288" spans="1:13" x14ac:dyDescent="0.25">
      <c r="A288" s="74"/>
      <c r="B288" s="74"/>
      <c r="C288" s="73"/>
      <c r="D288" s="73"/>
      <c r="E288" s="74"/>
      <c r="F288" s="73"/>
      <c r="G288" s="74"/>
      <c r="H288" s="73"/>
      <c r="I288" s="74"/>
      <c r="J288"/>
      <c r="K288"/>
      <c r="L288"/>
      <c r="M288"/>
    </row>
    <row r="289" spans="1:13" x14ac:dyDescent="0.25">
      <c r="A289" s="74"/>
      <c r="B289" s="74"/>
      <c r="C289" s="73"/>
      <c r="D289" s="73"/>
      <c r="E289" s="74"/>
      <c r="F289" s="73"/>
      <c r="G289" s="74"/>
      <c r="H289" s="73"/>
      <c r="I289" s="74"/>
      <c r="J289"/>
      <c r="K289"/>
      <c r="L289"/>
      <c r="M289"/>
    </row>
    <row r="290" spans="1:13" x14ac:dyDescent="0.25">
      <c r="A290" s="74"/>
      <c r="B290" s="74"/>
      <c r="C290" s="73"/>
      <c r="D290" s="73"/>
      <c r="E290" s="74"/>
      <c r="F290" s="73"/>
      <c r="G290" s="74"/>
      <c r="H290" s="73"/>
      <c r="I290" s="74"/>
      <c r="J290"/>
      <c r="K290"/>
      <c r="L290"/>
      <c r="M290"/>
    </row>
    <row r="291" spans="1:13" x14ac:dyDescent="0.25">
      <c r="A291" s="74"/>
      <c r="B291" s="74"/>
      <c r="C291" s="73"/>
      <c r="D291" s="73"/>
      <c r="E291" s="74"/>
      <c r="F291" s="73"/>
      <c r="G291" s="74"/>
      <c r="H291" s="73"/>
      <c r="I291" s="74"/>
      <c r="J291"/>
      <c r="K291"/>
      <c r="L291"/>
      <c r="M291"/>
    </row>
    <row r="292" spans="1:13" x14ac:dyDescent="0.25">
      <c r="A292" s="74"/>
      <c r="B292" s="74"/>
      <c r="C292" s="73"/>
      <c r="D292" s="73"/>
      <c r="E292" s="74"/>
      <c r="F292" s="73"/>
      <c r="G292" s="74"/>
      <c r="H292" s="73"/>
      <c r="I292" s="74"/>
      <c r="J292"/>
      <c r="K292"/>
      <c r="L292"/>
      <c r="M292"/>
    </row>
    <row r="293" spans="1:13" x14ac:dyDescent="0.25">
      <c r="A293" s="74"/>
      <c r="B293" s="74"/>
      <c r="C293" s="73"/>
      <c r="D293" s="73"/>
      <c r="E293" s="74"/>
      <c r="F293" s="73"/>
      <c r="G293" s="74"/>
      <c r="H293" s="73"/>
      <c r="I293" s="74"/>
      <c r="J293"/>
      <c r="K293"/>
      <c r="L293"/>
      <c r="M293"/>
    </row>
    <row r="294" spans="1:13" x14ac:dyDescent="0.25">
      <c r="A294" s="74"/>
      <c r="B294" s="74"/>
      <c r="C294" s="73"/>
      <c r="D294" s="73"/>
      <c r="E294" s="74"/>
      <c r="F294" s="73"/>
      <c r="G294" s="74"/>
      <c r="H294" s="73"/>
      <c r="I294" s="74"/>
      <c r="J294"/>
      <c r="K294"/>
      <c r="L294"/>
      <c r="M294"/>
    </row>
    <row r="295" spans="1:13" x14ac:dyDescent="0.25">
      <c r="A295" s="74"/>
      <c r="B295" s="74"/>
      <c r="C295" s="73"/>
      <c r="D295" s="73"/>
      <c r="E295" s="74"/>
      <c r="F295" s="73"/>
      <c r="G295" s="74"/>
      <c r="H295" s="73"/>
      <c r="I295" s="74"/>
      <c r="J295"/>
      <c r="K295"/>
      <c r="L295"/>
      <c r="M295"/>
    </row>
    <row r="296" spans="1:13" x14ac:dyDescent="0.25">
      <c r="A296" s="74"/>
      <c r="B296" s="74"/>
      <c r="C296" s="73"/>
      <c r="D296" s="73"/>
      <c r="E296" s="74"/>
      <c r="F296" s="73"/>
      <c r="G296" s="74"/>
      <c r="H296" s="73"/>
      <c r="I296" s="74"/>
      <c r="J296"/>
      <c r="K296"/>
      <c r="L296"/>
      <c r="M296"/>
    </row>
    <row r="297" spans="1:13" x14ac:dyDescent="0.25">
      <c r="A297" s="74"/>
      <c r="B297" s="74"/>
      <c r="C297" s="73"/>
      <c r="D297" s="73"/>
      <c r="E297" s="74"/>
      <c r="F297" s="73"/>
      <c r="G297" s="74"/>
      <c r="H297" s="73"/>
      <c r="I297" s="74"/>
      <c r="J297"/>
      <c r="K297"/>
      <c r="L297"/>
      <c r="M297"/>
    </row>
    <row r="298" spans="1:13" x14ac:dyDescent="0.25">
      <c r="A298" s="74"/>
      <c r="B298" s="74"/>
      <c r="C298" s="73"/>
      <c r="D298" s="73"/>
      <c r="E298" s="74"/>
      <c r="F298" s="73"/>
      <c r="G298" s="74"/>
      <c r="H298" s="73"/>
      <c r="I298" s="74"/>
      <c r="J298"/>
      <c r="K298"/>
      <c r="L298"/>
      <c r="M298"/>
    </row>
    <row r="299" spans="1:13" x14ac:dyDescent="0.25">
      <c r="A299" s="74"/>
      <c r="B299" s="74"/>
      <c r="C299" s="73"/>
      <c r="D299" s="73"/>
      <c r="E299" s="74"/>
      <c r="F299" s="73"/>
      <c r="G299" s="74"/>
      <c r="H299" s="73"/>
      <c r="I299" s="74"/>
      <c r="J299"/>
      <c r="K299"/>
      <c r="L299"/>
      <c r="M299"/>
    </row>
    <row r="300" spans="1:13" x14ac:dyDescent="0.25">
      <c r="A300" s="74"/>
      <c r="B300" s="74"/>
      <c r="C300" s="73"/>
      <c r="D300" s="73"/>
      <c r="E300" s="74"/>
      <c r="F300" s="73"/>
      <c r="G300" s="74"/>
      <c r="H300" s="73"/>
      <c r="I300" s="74"/>
      <c r="J300"/>
      <c r="K300"/>
      <c r="L300"/>
      <c r="M300"/>
    </row>
    <row r="301" spans="1:13" x14ac:dyDescent="0.25">
      <c r="A301" s="74"/>
      <c r="B301" s="74"/>
      <c r="C301" s="73"/>
      <c r="D301" s="73"/>
      <c r="E301" s="74"/>
      <c r="F301" s="73"/>
      <c r="G301" s="74"/>
      <c r="H301" s="73"/>
      <c r="I301" s="74"/>
      <c r="J301"/>
      <c r="K301"/>
      <c r="L301"/>
      <c r="M301"/>
    </row>
    <row r="302" spans="1:13" x14ac:dyDescent="0.25">
      <c r="A302" s="74"/>
      <c r="B302" s="74"/>
      <c r="C302" s="73"/>
      <c r="D302" s="73"/>
      <c r="E302" s="74"/>
      <c r="F302" s="73"/>
      <c r="G302" s="74"/>
      <c r="H302" s="73"/>
      <c r="I302" s="74"/>
      <c r="J302"/>
      <c r="K302"/>
      <c r="L302"/>
      <c r="M302"/>
    </row>
    <row r="303" spans="1:13" x14ac:dyDescent="0.25">
      <c r="A303" s="74"/>
      <c r="B303" s="74"/>
      <c r="C303" s="73"/>
      <c r="D303" s="73"/>
      <c r="E303" s="74"/>
      <c r="F303" s="73"/>
      <c r="G303" s="74"/>
      <c r="H303" s="73"/>
      <c r="I303" s="74"/>
      <c r="J303"/>
      <c r="K303"/>
      <c r="L303"/>
      <c r="M303"/>
    </row>
    <row r="304" spans="1:13" x14ac:dyDescent="0.25">
      <c r="A304" s="74"/>
      <c r="B304" s="74"/>
      <c r="C304" s="73"/>
      <c r="D304" s="73"/>
      <c r="E304" s="74"/>
      <c r="F304" s="73"/>
      <c r="G304" s="74"/>
      <c r="H304" s="73"/>
      <c r="I304" s="74"/>
      <c r="J304"/>
      <c r="K304"/>
      <c r="L304"/>
      <c r="M304"/>
    </row>
    <row r="305" spans="1:13" x14ac:dyDescent="0.25">
      <c r="A305" s="74"/>
      <c r="B305" s="74"/>
      <c r="C305" s="73"/>
      <c r="D305" s="73"/>
      <c r="E305" s="74"/>
      <c r="F305" s="73"/>
      <c r="G305" s="74"/>
      <c r="H305" s="73"/>
      <c r="I305" s="74"/>
      <c r="J305"/>
      <c r="K305"/>
      <c r="L305"/>
      <c r="M305"/>
    </row>
    <row r="306" spans="1:13" x14ac:dyDescent="0.25">
      <c r="A306" s="74"/>
      <c r="B306" s="74"/>
      <c r="C306" s="73"/>
      <c r="D306" s="73"/>
      <c r="E306" s="74"/>
      <c r="F306" s="73"/>
      <c r="G306" s="74"/>
      <c r="H306" s="73"/>
      <c r="I306" s="74"/>
      <c r="J306"/>
      <c r="K306"/>
      <c r="L306"/>
      <c r="M306"/>
    </row>
    <row r="307" spans="1:13" x14ac:dyDescent="0.25">
      <c r="A307" s="74"/>
      <c r="B307" s="74"/>
      <c r="C307" s="73"/>
      <c r="D307" s="73"/>
      <c r="E307" s="74"/>
      <c r="F307" s="73"/>
      <c r="G307" s="74"/>
      <c r="H307" s="73"/>
      <c r="I307" s="74"/>
      <c r="J307"/>
      <c r="K307"/>
      <c r="L307"/>
      <c r="M307"/>
    </row>
    <row r="308" spans="1:13" x14ac:dyDescent="0.25">
      <c r="A308" s="74"/>
      <c r="B308" s="74"/>
      <c r="C308" s="73"/>
      <c r="D308" s="73"/>
      <c r="E308" s="74"/>
      <c r="F308" s="73"/>
      <c r="G308" s="74"/>
      <c r="H308" s="73"/>
      <c r="I308" s="74"/>
      <c r="J308"/>
      <c r="K308"/>
      <c r="L308"/>
      <c r="M308"/>
    </row>
    <row r="309" spans="1:13" x14ac:dyDescent="0.25">
      <c r="A309" s="74"/>
      <c r="B309" s="74"/>
      <c r="C309" s="73"/>
      <c r="D309" s="73"/>
      <c r="E309" s="74"/>
      <c r="F309" s="73"/>
      <c r="G309" s="74"/>
      <c r="H309" s="73"/>
      <c r="I309" s="74"/>
      <c r="J309"/>
      <c r="K309"/>
      <c r="L309"/>
      <c r="M309"/>
    </row>
    <row r="310" spans="1:13" x14ac:dyDescent="0.25">
      <c r="A310" s="74"/>
      <c r="B310" s="74"/>
      <c r="C310" s="73"/>
      <c r="D310" s="73"/>
      <c r="E310" s="74"/>
      <c r="F310" s="73"/>
      <c r="G310" s="74"/>
      <c r="H310" s="73"/>
      <c r="I310" s="74"/>
      <c r="J310"/>
      <c r="K310"/>
      <c r="L310"/>
      <c r="M310"/>
    </row>
    <row r="311" spans="1:13" x14ac:dyDescent="0.25">
      <c r="A311" s="74"/>
      <c r="B311" s="74"/>
      <c r="C311" s="73"/>
      <c r="D311" s="73"/>
      <c r="E311" s="74"/>
      <c r="F311" s="73"/>
      <c r="G311" s="74"/>
      <c r="H311" s="73"/>
      <c r="I311" s="74"/>
      <c r="J311"/>
      <c r="K311"/>
      <c r="L311"/>
      <c r="M311"/>
    </row>
    <row r="312" spans="1:13" x14ac:dyDescent="0.25">
      <c r="A312" s="74"/>
      <c r="B312" s="74"/>
      <c r="C312" s="73"/>
      <c r="D312" s="73"/>
      <c r="E312" s="74"/>
      <c r="F312" s="73"/>
      <c r="G312" s="74"/>
      <c r="H312" s="73"/>
      <c r="I312" s="74"/>
      <c r="J312"/>
      <c r="K312"/>
      <c r="L312"/>
      <c r="M312"/>
    </row>
    <row r="313" spans="1:13" x14ac:dyDescent="0.25">
      <c r="A313" s="74"/>
      <c r="B313" s="74"/>
      <c r="C313" s="73"/>
      <c r="D313" s="73"/>
      <c r="E313" s="74"/>
      <c r="F313" s="73"/>
      <c r="G313" s="74"/>
      <c r="H313" s="73"/>
      <c r="I313" s="74"/>
      <c r="J313"/>
      <c r="K313"/>
      <c r="L313"/>
      <c r="M313"/>
    </row>
    <row r="314" spans="1:13" x14ac:dyDescent="0.25">
      <c r="A314" s="74"/>
      <c r="B314" s="74"/>
      <c r="C314" s="73"/>
      <c r="D314" s="73"/>
      <c r="E314" s="74"/>
      <c r="F314" s="73"/>
      <c r="G314" s="74"/>
      <c r="H314" s="73"/>
      <c r="I314" s="74"/>
      <c r="J314"/>
      <c r="K314"/>
      <c r="L314"/>
      <c r="M314"/>
    </row>
    <row r="315" spans="1:13" x14ac:dyDescent="0.25">
      <c r="A315" s="74"/>
      <c r="B315" s="74"/>
      <c r="C315" s="73"/>
      <c r="D315" s="73"/>
      <c r="E315" s="74"/>
      <c r="F315" s="73"/>
      <c r="G315" s="74"/>
      <c r="H315" s="73"/>
      <c r="I315" s="74"/>
      <c r="J315"/>
      <c r="K315"/>
      <c r="L315"/>
      <c r="M315"/>
    </row>
    <row r="316" spans="1:13" x14ac:dyDescent="0.25">
      <c r="A316" s="74"/>
      <c r="B316" s="74"/>
      <c r="C316" s="73"/>
      <c r="D316" s="73"/>
      <c r="E316" s="74"/>
      <c r="F316" s="73"/>
      <c r="G316" s="74"/>
      <c r="H316" s="73"/>
      <c r="I316" s="74"/>
      <c r="J316"/>
      <c r="K316"/>
      <c r="L316"/>
      <c r="M316"/>
    </row>
    <row r="317" spans="1:13" x14ac:dyDescent="0.25">
      <c r="A317" s="74"/>
      <c r="B317" s="74"/>
      <c r="C317" s="73"/>
      <c r="D317" s="73"/>
      <c r="E317" s="74"/>
      <c r="F317" s="73"/>
      <c r="G317" s="74"/>
      <c r="H317" s="73"/>
      <c r="I317" s="74"/>
      <c r="J317"/>
      <c r="K317"/>
      <c r="L317"/>
      <c r="M317"/>
    </row>
    <row r="318" spans="1:13" x14ac:dyDescent="0.25">
      <c r="A318" s="74"/>
      <c r="B318" s="74"/>
      <c r="C318" s="73"/>
      <c r="D318" s="73"/>
      <c r="E318" s="74"/>
      <c r="F318" s="73"/>
      <c r="G318" s="74"/>
      <c r="H318" s="73"/>
      <c r="I318" s="74"/>
      <c r="J318"/>
      <c r="K318"/>
      <c r="L318"/>
      <c r="M318"/>
    </row>
    <row r="319" spans="1:13" x14ac:dyDescent="0.25">
      <c r="A319" s="74"/>
      <c r="B319" s="74"/>
      <c r="C319" s="73"/>
      <c r="D319" s="73"/>
      <c r="E319" s="74"/>
      <c r="F319" s="73"/>
      <c r="G319" s="74"/>
      <c r="H319" s="73"/>
      <c r="I319" s="74"/>
      <c r="J319"/>
      <c r="K319"/>
      <c r="L319"/>
      <c r="M319"/>
    </row>
    <row r="320" spans="1:13" x14ac:dyDescent="0.25">
      <c r="A320" s="74"/>
      <c r="B320" s="74"/>
      <c r="C320" s="73"/>
      <c r="D320" s="73"/>
      <c r="E320" s="74"/>
      <c r="F320" s="73"/>
      <c r="G320" s="74"/>
      <c r="H320" s="73"/>
      <c r="I320" s="74"/>
      <c r="J320"/>
      <c r="K320"/>
      <c r="L320"/>
      <c r="M320"/>
    </row>
    <row r="321" spans="1:13" x14ac:dyDescent="0.25">
      <c r="A321" s="74"/>
      <c r="B321" s="74"/>
      <c r="C321" s="73"/>
      <c r="D321" s="73"/>
      <c r="E321" s="74"/>
      <c r="F321" s="73"/>
      <c r="G321" s="74"/>
      <c r="H321" s="73"/>
      <c r="I321" s="74"/>
      <c r="J321"/>
      <c r="K321"/>
      <c r="L321"/>
      <c r="M321"/>
    </row>
    <row r="322" spans="1:13" x14ac:dyDescent="0.25">
      <c r="A322" s="74"/>
      <c r="B322" s="74"/>
      <c r="C322" s="73"/>
      <c r="D322" s="73"/>
      <c r="E322" s="74"/>
      <c r="F322" s="73"/>
      <c r="G322" s="74"/>
      <c r="H322" s="73"/>
      <c r="I322" s="74"/>
      <c r="J322"/>
      <c r="K322"/>
      <c r="L322"/>
      <c r="M322"/>
    </row>
    <row r="323" spans="1:13" x14ac:dyDescent="0.25">
      <c r="A323" s="74"/>
      <c r="B323" s="74"/>
      <c r="C323" s="73"/>
      <c r="D323" s="73"/>
      <c r="E323" s="74"/>
      <c r="F323" s="73"/>
      <c r="G323" s="74"/>
      <c r="H323" s="73"/>
      <c r="I323" s="74"/>
      <c r="J323"/>
      <c r="K323"/>
      <c r="L323"/>
      <c r="M323"/>
    </row>
    <row r="324" spans="1:13" x14ac:dyDescent="0.25">
      <c r="A324" s="74"/>
      <c r="B324" s="74"/>
      <c r="C324" s="73"/>
      <c r="D324" s="73"/>
      <c r="E324" s="74"/>
      <c r="F324" s="73"/>
      <c r="G324" s="74"/>
      <c r="H324" s="73"/>
      <c r="I324" s="74"/>
      <c r="J324"/>
      <c r="K324"/>
      <c r="L324"/>
      <c r="M324"/>
    </row>
    <row r="325" spans="1:13" x14ac:dyDescent="0.25">
      <c r="A325" s="74"/>
      <c r="B325" s="74"/>
      <c r="C325" s="73"/>
      <c r="D325" s="73"/>
      <c r="E325" s="74"/>
      <c r="F325" s="73"/>
      <c r="G325" s="74"/>
      <c r="H325" s="73"/>
      <c r="I325" s="74"/>
      <c r="J325"/>
      <c r="K325"/>
      <c r="L325"/>
      <c r="M325"/>
    </row>
    <row r="326" spans="1:13" x14ac:dyDescent="0.25">
      <c r="A326" s="74"/>
      <c r="B326" s="74"/>
      <c r="C326" s="73"/>
      <c r="D326" s="73"/>
      <c r="E326" s="74"/>
      <c r="F326" s="73"/>
      <c r="G326" s="74"/>
      <c r="H326" s="73"/>
      <c r="I326" s="74"/>
      <c r="J326"/>
      <c r="K326"/>
      <c r="L326"/>
      <c r="M326"/>
    </row>
    <row r="327" spans="1:13" x14ac:dyDescent="0.25">
      <c r="A327" s="74"/>
      <c r="B327" s="74"/>
      <c r="C327" s="73"/>
      <c r="D327" s="73"/>
      <c r="E327" s="74"/>
      <c r="F327" s="73"/>
      <c r="G327" s="74"/>
      <c r="H327" s="73"/>
      <c r="I327" s="74"/>
      <c r="J327"/>
      <c r="K327"/>
      <c r="L327"/>
      <c r="M327"/>
    </row>
    <row r="328" spans="1:13" x14ac:dyDescent="0.25">
      <c r="A328" s="74"/>
      <c r="B328" s="74"/>
      <c r="C328" s="73"/>
      <c r="D328" s="73"/>
      <c r="E328" s="74"/>
      <c r="F328" s="73"/>
      <c r="G328" s="74"/>
      <c r="H328" s="73"/>
      <c r="I328" s="74"/>
      <c r="J328"/>
      <c r="K328"/>
      <c r="L328"/>
      <c r="M328"/>
    </row>
    <row r="329" spans="1:13" x14ac:dyDescent="0.25">
      <c r="A329" s="74"/>
      <c r="B329" s="74"/>
      <c r="C329" s="73"/>
      <c r="D329" s="73"/>
      <c r="E329" s="74"/>
      <c r="F329" s="73"/>
      <c r="G329" s="74"/>
      <c r="H329" s="73"/>
      <c r="I329" s="74"/>
      <c r="J329"/>
      <c r="K329"/>
      <c r="L329"/>
      <c r="M329"/>
    </row>
    <row r="330" spans="1:13" x14ac:dyDescent="0.25">
      <c r="A330" s="74"/>
      <c r="B330" s="74"/>
      <c r="C330" s="73"/>
      <c r="D330" s="73"/>
      <c r="E330" s="74"/>
      <c r="F330" s="73"/>
      <c r="G330" s="74"/>
      <c r="H330" s="73"/>
      <c r="I330" s="74"/>
      <c r="J330"/>
      <c r="K330"/>
      <c r="L330"/>
      <c r="M330"/>
    </row>
    <row r="331" spans="1:13" x14ac:dyDescent="0.25">
      <c r="A331" s="74"/>
      <c r="B331" s="74"/>
      <c r="C331" s="73"/>
      <c r="D331" s="73"/>
      <c r="E331" s="74"/>
      <c r="F331" s="73"/>
      <c r="G331" s="74"/>
      <c r="H331" s="73"/>
      <c r="I331" s="74"/>
      <c r="J331"/>
      <c r="K331"/>
      <c r="L331"/>
      <c r="M331"/>
    </row>
    <row r="332" spans="1:13" x14ac:dyDescent="0.25">
      <c r="A332" s="74"/>
      <c r="B332" s="74"/>
      <c r="C332" s="73"/>
      <c r="D332" s="73"/>
      <c r="E332" s="74"/>
      <c r="F332" s="73"/>
      <c r="G332" s="74"/>
      <c r="H332" s="73"/>
      <c r="I332" s="74"/>
      <c r="J332"/>
      <c r="K332"/>
      <c r="L332"/>
      <c r="M332"/>
    </row>
    <row r="333" spans="1:13" x14ac:dyDescent="0.25">
      <c r="A333" s="74"/>
      <c r="B333" s="74"/>
      <c r="C333" s="73"/>
      <c r="D333" s="73"/>
      <c r="E333" s="74"/>
      <c r="F333" s="73"/>
      <c r="G333" s="74"/>
      <c r="H333" s="73"/>
      <c r="I333" s="74"/>
      <c r="J333"/>
      <c r="K333"/>
      <c r="L333"/>
      <c r="M333"/>
    </row>
    <row r="334" spans="1:13" x14ac:dyDescent="0.25">
      <c r="A334" s="74"/>
      <c r="B334" s="74"/>
      <c r="C334" s="73"/>
      <c r="D334" s="73"/>
      <c r="E334" s="74"/>
      <c r="F334" s="73"/>
      <c r="G334" s="74"/>
      <c r="H334" s="73"/>
      <c r="I334" s="74"/>
      <c r="J334"/>
      <c r="K334"/>
      <c r="L334"/>
      <c r="M334"/>
    </row>
    <row r="335" spans="1:13" x14ac:dyDescent="0.25">
      <c r="A335" s="74"/>
      <c r="B335" s="74"/>
      <c r="C335" s="73"/>
      <c r="D335" s="73"/>
      <c r="E335" s="74"/>
      <c r="F335" s="73"/>
      <c r="G335" s="74"/>
      <c r="H335" s="73"/>
      <c r="I335" s="74"/>
      <c r="J335"/>
      <c r="K335"/>
      <c r="L335"/>
      <c r="M335"/>
    </row>
    <row r="336" spans="1:13" x14ac:dyDescent="0.25">
      <c r="A336" s="74"/>
      <c r="B336" s="74"/>
      <c r="C336" s="73"/>
      <c r="D336" s="73"/>
      <c r="E336" s="74"/>
      <c r="F336" s="73"/>
      <c r="G336" s="74"/>
      <c r="H336" s="73"/>
      <c r="I336" s="74"/>
      <c r="J336"/>
      <c r="K336"/>
      <c r="L336"/>
      <c r="M336"/>
    </row>
    <row r="337" spans="1:13" x14ac:dyDescent="0.25">
      <c r="A337" s="74"/>
      <c r="B337" s="74"/>
      <c r="C337" s="73"/>
      <c r="D337" s="73"/>
      <c r="E337" s="74"/>
      <c r="F337" s="73"/>
      <c r="G337" s="74"/>
      <c r="H337" s="73"/>
      <c r="I337" s="74"/>
      <c r="J337"/>
      <c r="K337"/>
      <c r="L337"/>
      <c r="M337"/>
    </row>
    <row r="338" spans="1:13" x14ac:dyDescent="0.25">
      <c r="A338" s="74"/>
      <c r="B338" s="74"/>
      <c r="C338" s="73"/>
      <c r="D338" s="73"/>
      <c r="E338" s="74"/>
      <c r="F338" s="73"/>
      <c r="G338" s="74"/>
      <c r="H338" s="73"/>
      <c r="I338" s="74"/>
      <c r="J338"/>
      <c r="K338"/>
      <c r="L338"/>
      <c r="M338"/>
    </row>
    <row r="339" spans="1:13" x14ac:dyDescent="0.25">
      <c r="A339" s="74"/>
      <c r="B339" s="74"/>
      <c r="C339" s="73"/>
      <c r="D339" s="73"/>
      <c r="E339" s="74"/>
      <c r="F339" s="73"/>
      <c r="G339" s="74"/>
      <c r="H339" s="73"/>
      <c r="I339" s="74"/>
      <c r="J339"/>
      <c r="K339"/>
      <c r="L339"/>
      <c r="M339"/>
    </row>
    <row r="340" spans="1:13" x14ac:dyDescent="0.25">
      <c r="A340" s="74"/>
      <c r="B340" s="74"/>
      <c r="C340" s="73"/>
      <c r="D340" s="73"/>
      <c r="E340" s="74"/>
      <c r="F340" s="73"/>
      <c r="G340" s="74"/>
      <c r="H340" s="73"/>
      <c r="I340" s="74"/>
      <c r="J340"/>
      <c r="K340"/>
      <c r="L340"/>
      <c r="M340"/>
    </row>
    <row r="341" spans="1:13" x14ac:dyDescent="0.25">
      <c r="A341" s="74"/>
      <c r="B341" s="74"/>
      <c r="C341" s="73"/>
      <c r="D341" s="73"/>
      <c r="E341" s="74"/>
      <c r="F341" s="73"/>
      <c r="G341" s="74"/>
      <c r="H341" s="73"/>
      <c r="I341" s="74"/>
      <c r="J341"/>
      <c r="K341"/>
      <c r="L341"/>
      <c r="M341"/>
    </row>
    <row r="342" spans="1:13" x14ac:dyDescent="0.25">
      <c r="A342" s="74"/>
      <c r="B342" s="74"/>
      <c r="C342" s="73"/>
      <c r="D342" s="73"/>
      <c r="E342" s="74"/>
      <c r="F342" s="73"/>
      <c r="G342" s="74"/>
      <c r="H342" s="73"/>
      <c r="I342" s="74"/>
      <c r="J342"/>
      <c r="K342"/>
      <c r="L342"/>
      <c r="M342"/>
    </row>
    <row r="343" spans="1:13" x14ac:dyDescent="0.25">
      <c r="A343" s="74"/>
      <c r="B343" s="74"/>
      <c r="C343" s="73"/>
      <c r="D343" s="73"/>
      <c r="E343" s="74"/>
      <c r="F343" s="73"/>
      <c r="G343" s="74"/>
      <c r="H343" s="73"/>
      <c r="I343" s="74"/>
      <c r="J343"/>
      <c r="K343"/>
      <c r="L343"/>
      <c r="M343"/>
    </row>
    <row r="344" spans="1:13" x14ac:dyDescent="0.25">
      <c r="A344" s="74"/>
      <c r="B344" s="74"/>
      <c r="C344" s="73"/>
      <c r="D344" s="73"/>
      <c r="E344" s="74"/>
      <c r="F344" s="73"/>
      <c r="G344" s="74"/>
      <c r="H344" s="73"/>
      <c r="I344" s="74"/>
      <c r="J344"/>
      <c r="K344"/>
      <c r="L344"/>
      <c r="M344"/>
    </row>
    <row r="345" spans="1:13" x14ac:dyDescent="0.25">
      <c r="A345" s="74"/>
      <c r="B345" s="74"/>
      <c r="C345" s="73"/>
      <c r="D345" s="73"/>
      <c r="E345" s="74"/>
      <c r="F345" s="73"/>
      <c r="G345" s="74"/>
      <c r="H345" s="73"/>
      <c r="I345" s="74"/>
      <c r="J345"/>
      <c r="K345"/>
      <c r="L345"/>
      <c r="M345"/>
    </row>
    <row r="346" spans="1:13" x14ac:dyDescent="0.25">
      <c r="A346" s="74"/>
      <c r="B346" s="74"/>
      <c r="C346" s="73"/>
      <c r="D346" s="73"/>
      <c r="E346" s="74"/>
      <c r="F346" s="73"/>
      <c r="G346" s="74"/>
      <c r="H346" s="73"/>
      <c r="I346" s="74"/>
      <c r="J346"/>
      <c r="K346"/>
      <c r="L346"/>
      <c r="M346"/>
    </row>
    <row r="347" spans="1:13" x14ac:dyDescent="0.25">
      <c r="A347" s="74"/>
      <c r="B347" s="74"/>
      <c r="C347" s="73"/>
      <c r="D347" s="73"/>
      <c r="E347" s="74"/>
      <c r="F347" s="73"/>
      <c r="G347" s="74"/>
      <c r="H347" s="73"/>
      <c r="I347" s="74"/>
      <c r="J347"/>
      <c r="K347"/>
      <c r="L347"/>
      <c r="M347"/>
    </row>
    <row r="348" spans="1:13" x14ac:dyDescent="0.25">
      <c r="A348" s="74"/>
      <c r="B348" s="74"/>
      <c r="C348" s="73"/>
      <c r="D348" s="73"/>
      <c r="E348" s="74"/>
      <c r="F348" s="73"/>
      <c r="G348" s="74"/>
      <c r="H348" s="73"/>
      <c r="I348" s="74"/>
      <c r="J348"/>
      <c r="K348"/>
      <c r="L348"/>
      <c r="M348"/>
    </row>
    <row r="349" spans="1:13" x14ac:dyDescent="0.25">
      <c r="A349" s="74"/>
      <c r="B349" s="74"/>
      <c r="C349" s="73"/>
      <c r="D349" s="73"/>
      <c r="E349" s="74"/>
      <c r="F349" s="73"/>
      <c r="G349" s="74"/>
      <c r="H349" s="73"/>
      <c r="I349" s="74"/>
      <c r="J349"/>
      <c r="K349"/>
      <c r="L349"/>
      <c r="M349"/>
    </row>
    <row r="350" spans="1:13" x14ac:dyDescent="0.25">
      <c r="A350" s="74"/>
      <c r="B350" s="74"/>
      <c r="C350" s="73"/>
      <c r="D350" s="73"/>
      <c r="E350" s="74"/>
      <c r="F350" s="73"/>
      <c r="G350" s="74"/>
      <c r="H350" s="73"/>
      <c r="I350" s="74"/>
      <c r="J350"/>
      <c r="K350"/>
      <c r="L350"/>
      <c r="M350"/>
    </row>
    <row r="351" spans="1:13" x14ac:dyDescent="0.25">
      <c r="A351" s="74"/>
      <c r="B351" s="74"/>
      <c r="C351" s="73"/>
      <c r="D351" s="73"/>
      <c r="E351" s="74"/>
      <c r="F351" s="73"/>
      <c r="G351" s="74"/>
      <c r="H351" s="73"/>
      <c r="I351" s="74"/>
      <c r="J351"/>
      <c r="K351"/>
      <c r="L351"/>
      <c r="M351"/>
    </row>
    <row r="352" spans="1:13" x14ac:dyDescent="0.25">
      <c r="A352" s="74"/>
      <c r="B352" s="74"/>
      <c r="C352" s="73"/>
      <c r="D352" s="73"/>
      <c r="E352" s="74"/>
      <c r="F352" s="73"/>
      <c r="G352" s="74"/>
      <c r="H352" s="73"/>
      <c r="I352" s="74"/>
      <c r="J352"/>
      <c r="K352"/>
      <c r="L352"/>
      <c r="M352"/>
    </row>
    <row r="353" spans="1:13" x14ac:dyDescent="0.25">
      <c r="A353" s="74"/>
      <c r="B353" s="74"/>
      <c r="C353" s="73"/>
      <c r="D353" s="73"/>
      <c r="E353" s="74"/>
      <c r="F353" s="73"/>
      <c r="G353" s="74"/>
      <c r="H353" s="73"/>
      <c r="I353" s="74"/>
      <c r="J353"/>
      <c r="K353"/>
      <c r="L353"/>
      <c r="M353"/>
    </row>
    <row r="354" spans="1:13" x14ac:dyDescent="0.25">
      <c r="A354" s="74"/>
      <c r="B354" s="74"/>
      <c r="C354" s="73"/>
      <c r="D354" s="73"/>
      <c r="E354" s="74"/>
      <c r="F354" s="73"/>
      <c r="G354" s="74"/>
      <c r="H354" s="73"/>
      <c r="I354" s="74"/>
      <c r="J354"/>
      <c r="K354"/>
      <c r="L354"/>
      <c r="M354"/>
    </row>
    <row r="355" spans="1:13" x14ac:dyDescent="0.25">
      <c r="A355" s="74"/>
      <c r="B355" s="74"/>
      <c r="C355" s="73"/>
      <c r="D355" s="73"/>
      <c r="E355" s="74"/>
      <c r="F355" s="73"/>
      <c r="G355" s="74"/>
      <c r="H355" s="73"/>
      <c r="I355" s="74"/>
      <c r="J355"/>
      <c r="K355"/>
      <c r="L355"/>
      <c r="M355"/>
    </row>
    <row r="356" spans="1:13" x14ac:dyDescent="0.25">
      <c r="A356" s="74"/>
      <c r="B356" s="74"/>
      <c r="C356" s="73"/>
      <c r="D356" s="73"/>
      <c r="E356" s="74"/>
      <c r="F356" s="73"/>
      <c r="G356" s="74"/>
      <c r="H356" s="73"/>
      <c r="I356" s="74"/>
      <c r="J356"/>
      <c r="K356"/>
      <c r="L356"/>
      <c r="M356"/>
    </row>
    <row r="357" spans="1:13" x14ac:dyDescent="0.25">
      <c r="A357" s="74"/>
      <c r="B357" s="74"/>
      <c r="C357" s="73"/>
      <c r="D357" s="73"/>
      <c r="E357" s="74"/>
      <c r="F357" s="73"/>
      <c r="G357" s="74"/>
      <c r="H357" s="73"/>
      <c r="I357" s="74"/>
      <c r="J357"/>
      <c r="K357"/>
      <c r="L357"/>
      <c r="M357"/>
    </row>
    <row r="358" spans="1:13" x14ac:dyDescent="0.25">
      <c r="A358" s="74"/>
      <c r="B358" s="74"/>
      <c r="C358" s="73"/>
      <c r="D358" s="73"/>
      <c r="E358" s="74"/>
      <c r="F358" s="73"/>
      <c r="G358" s="74"/>
      <c r="H358" s="73"/>
      <c r="I358" s="74"/>
      <c r="J358"/>
      <c r="K358"/>
      <c r="L358"/>
      <c r="M358"/>
    </row>
    <row r="359" spans="1:13" x14ac:dyDescent="0.25">
      <c r="A359" s="74"/>
      <c r="B359" s="74"/>
      <c r="C359" s="73"/>
      <c r="D359" s="73"/>
      <c r="E359" s="74"/>
      <c r="F359" s="73"/>
      <c r="G359" s="74"/>
      <c r="H359" s="73"/>
      <c r="I359" s="74"/>
      <c r="J359"/>
      <c r="K359"/>
      <c r="L359"/>
      <c r="M359"/>
    </row>
    <row r="360" spans="1:13" x14ac:dyDescent="0.25">
      <c r="A360" s="74"/>
      <c r="B360" s="74"/>
      <c r="C360" s="73"/>
      <c r="D360" s="73"/>
      <c r="E360" s="74"/>
      <c r="F360" s="73"/>
      <c r="G360" s="74"/>
      <c r="H360" s="73"/>
      <c r="I360" s="74"/>
      <c r="J360"/>
      <c r="K360"/>
      <c r="L360"/>
      <c r="M360"/>
    </row>
    <row r="361" spans="1:13" x14ac:dyDescent="0.25">
      <c r="A361" s="74"/>
      <c r="B361" s="74"/>
      <c r="C361" s="73"/>
      <c r="D361" s="73"/>
      <c r="E361" s="74"/>
      <c r="F361" s="73"/>
      <c r="G361" s="74"/>
      <c r="H361" s="73"/>
      <c r="I361" s="74"/>
      <c r="J361"/>
      <c r="K361"/>
      <c r="L361"/>
      <c r="M361"/>
    </row>
    <row r="362" spans="1:13" x14ac:dyDescent="0.25">
      <c r="A362" s="74"/>
      <c r="B362" s="74"/>
      <c r="C362" s="73"/>
      <c r="D362" s="73"/>
      <c r="E362" s="74"/>
      <c r="F362" s="73"/>
      <c r="G362" s="74"/>
      <c r="H362" s="73"/>
      <c r="I362" s="74"/>
      <c r="J362"/>
      <c r="K362"/>
      <c r="L362"/>
      <c r="M362"/>
    </row>
    <row r="363" spans="1:13" x14ac:dyDescent="0.25">
      <c r="A363" s="74"/>
      <c r="B363" s="74"/>
      <c r="C363" s="73"/>
      <c r="D363" s="73"/>
      <c r="E363" s="74"/>
      <c r="F363" s="73"/>
      <c r="G363" s="74"/>
      <c r="H363" s="73"/>
      <c r="I363" s="74"/>
      <c r="J363"/>
      <c r="K363"/>
      <c r="L363"/>
      <c r="M363"/>
    </row>
    <row r="364" spans="1:13" x14ac:dyDescent="0.25">
      <c r="A364" s="74"/>
      <c r="B364" s="74"/>
      <c r="C364" s="73"/>
      <c r="D364" s="73"/>
      <c r="E364" s="74"/>
      <c r="F364" s="73"/>
      <c r="G364" s="74"/>
      <c r="H364" s="73"/>
      <c r="I364" s="74"/>
      <c r="J364"/>
      <c r="K364"/>
      <c r="L364"/>
      <c r="M364"/>
    </row>
    <row r="365" spans="1:13" x14ac:dyDescent="0.25">
      <c r="A365" s="74"/>
      <c r="B365" s="74"/>
      <c r="C365" s="73"/>
      <c r="D365" s="73"/>
      <c r="E365" s="74"/>
      <c r="F365" s="73"/>
      <c r="G365" s="74"/>
      <c r="H365" s="73"/>
      <c r="I365" s="74"/>
      <c r="J365"/>
      <c r="K365"/>
      <c r="L365"/>
      <c r="M365"/>
    </row>
    <row r="366" spans="1:13" x14ac:dyDescent="0.25">
      <c r="A366" s="74"/>
      <c r="B366" s="74"/>
      <c r="C366" s="73"/>
      <c r="D366" s="73"/>
      <c r="E366" s="74"/>
      <c r="F366" s="73"/>
      <c r="G366" s="74"/>
      <c r="H366" s="73"/>
      <c r="I366" s="74"/>
      <c r="J366"/>
      <c r="K366"/>
      <c r="L366"/>
      <c r="M366"/>
    </row>
    <row r="367" spans="1:13" x14ac:dyDescent="0.25">
      <c r="A367" s="74"/>
      <c r="B367" s="74"/>
      <c r="C367" s="73"/>
      <c r="D367" s="73"/>
      <c r="E367" s="74"/>
      <c r="F367" s="73"/>
      <c r="G367" s="74"/>
      <c r="H367" s="73"/>
      <c r="I367" s="74"/>
      <c r="J367"/>
      <c r="K367"/>
      <c r="L367"/>
      <c r="M367"/>
    </row>
    <row r="368" spans="1:13" x14ac:dyDescent="0.25">
      <c r="A368" s="74"/>
      <c r="B368" s="74"/>
      <c r="C368" s="73"/>
      <c r="D368" s="73"/>
      <c r="E368" s="74"/>
      <c r="F368" s="73"/>
      <c r="G368" s="74"/>
      <c r="H368" s="73"/>
      <c r="I368" s="74"/>
      <c r="J368"/>
      <c r="K368"/>
      <c r="L368"/>
      <c r="M368"/>
    </row>
    <row r="369" spans="1:13" x14ac:dyDescent="0.25">
      <c r="A369" s="74"/>
      <c r="B369" s="74"/>
      <c r="C369" s="73"/>
      <c r="D369" s="73"/>
      <c r="E369" s="74"/>
      <c r="F369" s="73"/>
      <c r="G369" s="74"/>
      <c r="H369" s="73"/>
      <c r="I369" s="74"/>
      <c r="J369"/>
      <c r="K369"/>
      <c r="L369"/>
      <c r="M369"/>
    </row>
    <row r="370" spans="1:13" x14ac:dyDescent="0.25">
      <c r="A370" s="74"/>
      <c r="B370" s="74"/>
      <c r="C370" s="73"/>
      <c r="D370" s="73"/>
      <c r="E370" s="74"/>
      <c r="F370" s="73"/>
      <c r="G370" s="74"/>
      <c r="H370" s="73"/>
      <c r="I370" s="74"/>
      <c r="J370"/>
      <c r="K370"/>
      <c r="L370"/>
      <c r="M370"/>
    </row>
    <row r="371" spans="1:13" x14ac:dyDescent="0.25">
      <c r="A371" s="74"/>
      <c r="B371" s="74"/>
      <c r="C371" s="73"/>
      <c r="D371" s="73"/>
      <c r="E371" s="74"/>
      <c r="F371" s="73"/>
      <c r="G371" s="74"/>
      <c r="H371" s="73"/>
      <c r="I371" s="74"/>
      <c r="J371"/>
      <c r="K371"/>
      <c r="L371"/>
      <c r="M371"/>
    </row>
    <row r="372" spans="1:13" x14ac:dyDescent="0.25">
      <c r="A372" s="74"/>
      <c r="B372" s="74"/>
      <c r="C372" s="73"/>
      <c r="D372" s="73"/>
      <c r="E372" s="74"/>
      <c r="F372" s="73"/>
      <c r="G372" s="74"/>
      <c r="H372" s="73"/>
      <c r="I372" s="74"/>
      <c r="J372"/>
      <c r="K372"/>
      <c r="L372"/>
      <c r="M372"/>
    </row>
    <row r="373" spans="1:13" x14ac:dyDescent="0.25">
      <c r="A373" s="74"/>
      <c r="B373" s="74"/>
      <c r="C373" s="73"/>
      <c r="D373" s="73"/>
      <c r="E373" s="74"/>
      <c r="F373" s="73"/>
      <c r="G373" s="74"/>
      <c r="H373" s="73"/>
      <c r="I373" s="74"/>
      <c r="J373"/>
      <c r="K373"/>
      <c r="L373"/>
      <c r="M373"/>
    </row>
    <row r="374" spans="1:13" x14ac:dyDescent="0.25">
      <c r="A374" s="74"/>
      <c r="B374" s="74"/>
      <c r="C374" s="73"/>
      <c r="D374" s="73"/>
      <c r="E374" s="74"/>
      <c r="F374" s="73"/>
      <c r="G374" s="74"/>
      <c r="H374" s="73"/>
      <c r="I374" s="74"/>
      <c r="J374"/>
      <c r="K374"/>
      <c r="L374"/>
      <c r="M374"/>
    </row>
    <row r="375" spans="1:13" x14ac:dyDescent="0.25">
      <c r="A375" s="74"/>
      <c r="B375" s="74"/>
      <c r="C375" s="73"/>
      <c r="D375" s="73"/>
      <c r="E375" s="74"/>
      <c r="F375" s="73"/>
      <c r="G375" s="74"/>
      <c r="H375" s="73"/>
      <c r="I375" s="74"/>
      <c r="J375"/>
      <c r="K375"/>
      <c r="L375"/>
      <c r="M375"/>
    </row>
    <row r="376" spans="1:13" x14ac:dyDescent="0.25">
      <c r="A376" s="74"/>
      <c r="B376" s="74"/>
      <c r="C376" s="73"/>
      <c r="D376" s="73"/>
      <c r="E376" s="74"/>
      <c r="F376" s="73"/>
      <c r="G376" s="74"/>
      <c r="H376" s="73"/>
      <c r="I376" s="74"/>
      <c r="J376"/>
      <c r="K376"/>
      <c r="L376"/>
      <c r="M376"/>
    </row>
    <row r="377" spans="1:13" x14ac:dyDescent="0.25">
      <c r="A377" s="74"/>
      <c r="B377" s="74"/>
      <c r="C377" s="73"/>
      <c r="D377" s="73"/>
      <c r="E377" s="74"/>
      <c r="F377" s="73"/>
      <c r="G377" s="74"/>
      <c r="H377" s="73"/>
      <c r="I377" s="74"/>
      <c r="J377"/>
      <c r="K377"/>
      <c r="L377"/>
      <c r="M377"/>
    </row>
    <row r="378" spans="1:13" x14ac:dyDescent="0.25">
      <c r="A378" s="74"/>
      <c r="B378" s="74"/>
      <c r="C378" s="73"/>
      <c r="D378" s="73"/>
      <c r="E378" s="74"/>
      <c r="F378" s="73"/>
      <c r="G378" s="74"/>
      <c r="H378" s="73"/>
      <c r="I378" s="74"/>
      <c r="J378"/>
      <c r="K378"/>
      <c r="L378"/>
      <c r="M378"/>
    </row>
    <row r="379" spans="1:13" x14ac:dyDescent="0.25">
      <c r="A379" s="74"/>
      <c r="B379" s="74"/>
      <c r="C379" s="73"/>
      <c r="D379" s="73"/>
      <c r="E379" s="74"/>
      <c r="F379" s="73"/>
      <c r="G379" s="74"/>
      <c r="H379" s="73"/>
      <c r="I379" s="74"/>
      <c r="J379"/>
      <c r="K379"/>
      <c r="L379"/>
      <c r="M379"/>
    </row>
    <row r="380" spans="1:13" x14ac:dyDescent="0.25">
      <c r="A380" s="74"/>
      <c r="B380" s="74"/>
      <c r="C380" s="73"/>
      <c r="D380" s="73"/>
      <c r="E380" s="74"/>
      <c r="F380" s="73"/>
      <c r="G380" s="74"/>
      <c r="H380" s="73"/>
      <c r="I380" s="74"/>
      <c r="J380"/>
      <c r="K380"/>
      <c r="L380"/>
      <c r="M380"/>
    </row>
    <row r="381" spans="1:13" x14ac:dyDescent="0.25">
      <c r="A381" s="74"/>
      <c r="B381" s="74"/>
      <c r="C381" s="73"/>
      <c r="D381" s="73"/>
      <c r="E381" s="74"/>
      <c r="F381" s="73"/>
      <c r="G381" s="74"/>
      <c r="H381" s="73"/>
      <c r="I381" s="74"/>
      <c r="J381"/>
      <c r="K381"/>
      <c r="L381"/>
      <c r="M381"/>
    </row>
    <row r="382" spans="1:13" x14ac:dyDescent="0.25">
      <c r="A382" s="74"/>
      <c r="B382" s="74"/>
      <c r="C382" s="73"/>
      <c r="D382" s="73"/>
      <c r="E382" s="74"/>
      <c r="F382" s="73"/>
      <c r="G382" s="74"/>
      <c r="H382" s="73"/>
      <c r="I382" s="74"/>
      <c r="J382"/>
      <c r="K382"/>
      <c r="L382"/>
      <c r="M382"/>
    </row>
    <row r="383" spans="1:13" x14ac:dyDescent="0.25">
      <c r="A383" s="74"/>
      <c r="B383" s="74"/>
      <c r="C383" s="73"/>
      <c r="D383" s="73"/>
      <c r="E383" s="74"/>
      <c r="F383" s="73"/>
      <c r="G383" s="74"/>
      <c r="H383" s="73"/>
      <c r="I383" s="74"/>
      <c r="J383"/>
      <c r="K383"/>
      <c r="L383"/>
      <c r="M383"/>
    </row>
    <row r="384" spans="1:13" x14ac:dyDescent="0.25">
      <c r="A384" s="74"/>
      <c r="B384" s="74"/>
      <c r="C384" s="73"/>
      <c r="D384" s="73"/>
      <c r="E384" s="74"/>
      <c r="F384" s="73"/>
      <c r="G384" s="74"/>
      <c r="H384" s="73"/>
      <c r="I384" s="74"/>
      <c r="J384"/>
      <c r="K384"/>
      <c r="L384"/>
      <c r="M384"/>
    </row>
    <row r="385" spans="1:13" x14ac:dyDescent="0.25">
      <c r="A385" s="74"/>
      <c r="B385" s="74"/>
      <c r="C385" s="73"/>
      <c r="D385" s="73"/>
      <c r="E385" s="74"/>
      <c r="F385" s="73"/>
      <c r="G385" s="74"/>
      <c r="H385" s="73"/>
      <c r="I385" s="74"/>
      <c r="J385"/>
      <c r="K385"/>
      <c r="L385"/>
      <c r="M385"/>
    </row>
    <row r="386" spans="1:13" x14ac:dyDescent="0.25">
      <c r="A386" s="74"/>
      <c r="B386" s="74"/>
      <c r="C386" s="73"/>
      <c r="D386" s="73"/>
      <c r="E386" s="74"/>
      <c r="F386" s="73"/>
      <c r="G386" s="74"/>
      <c r="H386" s="73"/>
      <c r="I386" s="74"/>
      <c r="J386"/>
      <c r="K386"/>
      <c r="L386"/>
      <c r="M386"/>
    </row>
    <row r="387" spans="1:13" x14ac:dyDescent="0.25">
      <c r="A387" s="74"/>
      <c r="B387" s="74"/>
      <c r="C387" s="73"/>
      <c r="D387" s="73"/>
      <c r="E387" s="74"/>
      <c r="F387" s="73"/>
      <c r="G387" s="74"/>
      <c r="H387" s="73"/>
      <c r="I387" s="74"/>
      <c r="J387"/>
      <c r="K387"/>
      <c r="L387"/>
      <c r="M387"/>
    </row>
    <row r="388" spans="1:13" x14ac:dyDescent="0.25">
      <c r="A388" s="74"/>
      <c r="B388" s="74"/>
      <c r="C388" s="73"/>
      <c r="D388" s="73"/>
      <c r="E388" s="74"/>
      <c r="F388" s="73"/>
      <c r="G388" s="74"/>
      <c r="H388" s="73"/>
      <c r="I388" s="74"/>
      <c r="J388"/>
      <c r="K388"/>
      <c r="L388"/>
      <c r="M388"/>
    </row>
    <row r="389" spans="1:13" x14ac:dyDescent="0.25">
      <c r="A389" s="74"/>
      <c r="B389" s="74"/>
      <c r="C389" s="73"/>
      <c r="D389" s="73"/>
      <c r="E389" s="74"/>
      <c r="F389" s="73"/>
      <c r="G389" s="74"/>
      <c r="H389" s="73"/>
      <c r="I389" s="74"/>
      <c r="J389"/>
      <c r="K389"/>
      <c r="L389"/>
      <c r="M389"/>
    </row>
    <row r="390" spans="1:13" x14ac:dyDescent="0.25">
      <c r="A390" s="74"/>
      <c r="B390" s="74"/>
      <c r="C390" s="73"/>
      <c r="D390" s="73"/>
      <c r="E390" s="74"/>
      <c r="F390" s="73"/>
      <c r="G390" s="74"/>
      <c r="H390" s="73"/>
      <c r="I390" s="74"/>
      <c r="J390"/>
      <c r="K390"/>
      <c r="L390"/>
      <c r="M390"/>
    </row>
    <row r="391" spans="1:13" x14ac:dyDescent="0.25">
      <c r="A391" s="74"/>
      <c r="B391" s="74"/>
      <c r="C391" s="73"/>
      <c r="D391" s="73"/>
      <c r="E391" s="74"/>
      <c r="F391" s="73"/>
      <c r="G391" s="74"/>
      <c r="H391" s="73"/>
      <c r="I391" s="74"/>
      <c r="J391"/>
      <c r="K391"/>
      <c r="L391"/>
      <c r="M391"/>
    </row>
    <row r="392" spans="1:13" x14ac:dyDescent="0.25">
      <c r="A392" s="74"/>
      <c r="B392" s="74"/>
      <c r="C392" s="73"/>
      <c r="D392" s="73"/>
      <c r="E392" s="74"/>
      <c r="F392" s="73"/>
      <c r="G392" s="74"/>
      <c r="H392" s="73"/>
      <c r="I392" s="74"/>
      <c r="J392"/>
      <c r="K392"/>
      <c r="L392"/>
      <c r="M392"/>
    </row>
    <row r="393" spans="1:13" x14ac:dyDescent="0.25">
      <c r="A393" s="74"/>
      <c r="B393" s="74"/>
      <c r="C393" s="73"/>
      <c r="D393" s="73"/>
      <c r="E393" s="74"/>
      <c r="F393" s="73"/>
      <c r="G393" s="74"/>
      <c r="H393" s="73"/>
      <c r="I393" s="74"/>
      <c r="J393"/>
      <c r="K393"/>
    </row>
    <row r="394" spans="1:13" x14ac:dyDescent="0.25">
      <c r="A394" s="74"/>
      <c r="B394" s="74"/>
      <c r="C394" s="73"/>
      <c r="D394" s="73"/>
      <c r="E394" s="74"/>
      <c r="F394" s="73"/>
      <c r="G394" s="74"/>
      <c r="H394" s="73"/>
      <c r="I394" s="74"/>
      <c r="J394"/>
      <c r="K394"/>
    </row>
    <row r="395" spans="1:13" x14ac:dyDescent="0.25">
      <c r="A395" s="74"/>
      <c r="B395" s="74"/>
      <c r="C395" s="73"/>
      <c r="D395" s="73"/>
      <c r="E395" s="74"/>
      <c r="F395" s="73"/>
      <c r="G395" s="74"/>
      <c r="H395" s="73"/>
      <c r="I395" s="74"/>
    </row>
    <row r="396" spans="1:13" x14ac:dyDescent="0.25">
      <c r="A396" s="74"/>
      <c r="B396" s="74"/>
      <c r="C396" s="73"/>
      <c r="D396" s="73"/>
      <c r="E396" s="74"/>
      <c r="F396" s="73"/>
      <c r="G396" s="74"/>
      <c r="H396" s="73"/>
      <c r="I396" s="74"/>
    </row>
    <row r="397" spans="1:13" x14ac:dyDescent="0.25">
      <c r="A397" s="74"/>
      <c r="B397" s="74"/>
      <c r="C397" s="73"/>
      <c r="D397" s="73"/>
      <c r="E397" s="74"/>
      <c r="F397" s="73"/>
      <c r="G397" s="74"/>
      <c r="H397" s="73"/>
      <c r="I397" s="74"/>
    </row>
    <row r="398" spans="1:13" x14ac:dyDescent="0.25">
      <c r="A398" s="74"/>
      <c r="B398" s="74"/>
      <c r="C398" s="73"/>
      <c r="D398" s="73"/>
      <c r="E398" s="74"/>
      <c r="F398" s="73"/>
      <c r="G398" s="74"/>
      <c r="H398" s="73"/>
      <c r="I398" s="74"/>
    </row>
    <row r="399" spans="1:13" x14ac:dyDescent="0.25">
      <c r="A399" s="74"/>
      <c r="B399" s="74"/>
      <c r="C399" s="73"/>
      <c r="D399" s="73"/>
      <c r="E399" s="74"/>
      <c r="F399" s="73"/>
      <c r="G399" s="74"/>
      <c r="H399" s="73"/>
      <c r="I399" s="74"/>
    </row>
    <row r="400" spans="1:13" x14ac:dyDescent="0.25">
      <c r="A400" s="74"/>
      <c r="B400" s="74"/>
      <c r="C400" s="73"/>
      <c r="D400" s="73"/>
      <c r="E400" s="74"/>
      <c r="F400" s="73"/>
      <c r="G400" s="74"/>
      <c r="H400" s="73"/>
      <c r="I400" s="74"/>
    </row>
    <row r="401" spans="1:13" x14ac:dyDescent="0.25">
      <c r="A401" s="74"/>
      <c r="B401" s="74"/>
      <c r="C401" s="73"/>
      <c r="D401" s="73"/>
      <c r="E401" s="74"/>
      <c r="F401" s="73"/>
      <c r="G401" s="74"/>
      <c r="H401" s="73"/>
      <c r="I401" s="74"/>
    </row>
    <row r="402" spans="1:13" x14ac:dyDescent="0.25">
      <c r="A402" s="74"/>
      <c r="B402" s="74"/>
      <c r="C402" s="73"/>
      <c r="D402" s="73"/>
      <c r="E402" s="74"/>
      <c r="F402" s="73"/>
      <c r="G402" s="74"/>
      <c r="H402" s="73"/>
      <c r="I402" s="74"/>
    </row>
    <row r="403" spans="1:13" s="67" customFormat="1" x14ac:dyDescent="0.25">
      <c r="A403" s="74"/>
      <c r="B403" s="74"/>
      <c r="C403" s="73"/>
      <c r="D403" s="73"/>
      <c r="E403" s="74"/>
      <c r="F403" s="73"/>
      <c r="G403" s="74"/>
      <c r="H403" s="73"/>
      <c r="I403" s="74"/>
      <c r="K403" s="40"/>
      <c r="L403" s="40"/>
      <c r="M403" s="40"/>
    </row>
    <row r="404" spans="1:13" s="67" customFormat="1" x14ac:dyDescent="0.25">
      <c r="A404" s="74"/>
      <c r="B404" s="74"/>
      <c r="C404" s="73"/>
      <c r="D404" s="73"/>
      <c r="E404" s="74"/>
      <c r="F404" s="73"/>
      <c r="G404" s="74"/>
      <c r="H404" s="73"/>
      <c r="I404" s="74"/>
      <c r="K404" s="40"/>
      <c r="L404" s="40"/>
      <c r="M404" s="40"/>
    </row>
    <row r="405" spans="1:13" s="67" customFormat="1" x14ac:dyDescent="0.25">
      <c r="A405" s="74"/>
      <c r="B405" s="74"/>
      <c r="C405" s="73"/>
      <c r="D405" s="73"/>
      <c r="E405" s="74"/>
      <c r="F405" s="73"/>
      <c r="G405" s="74"/>
      <c r="H405" s="73"/>
      <c r="I405" s="74"/>
      <c r="K405" s="40"/>
      <c r="L405" s="40"/>
      <c r="M405" s="40"/>
    </row>
    <row r="406" spans="1:13" s="67" customFormat="1" x14ac:dyDescent="0.25">
      <c r="A406" s="74"/>
      <c r="B406" s="74"/>
      <c r="C406" s="73"/>
      <c r="D406" s="73"/>
      <c r="E406" s="74"/>
      <c r="F406" s="73"/>
      <c r="G406" s="74"/>
      <c r="H406" s="73"/>
      <c r="I406" s="74"/>
      <c r="K406" s="40"/>
      <c r="L406" s="40"/>
      <c r="M406" s="40"/>
    </row>
    <row r="407" spans="1:13" s="67" customFormat="1" x14ac:dyDescent="0.25">
      <c r="A407" s="74"/>
      <c r="B407" s="74"/>
      <c r="C407" s="73"/>
      <c r="D407" s="73"/>
      <c r="E407" s="74"/>
      <c r="F407" s="73"/>
      <c r="G407" s="74"/>
      <c r="H407" s="73"/>
      <c r="I407" s="74"/>
      <c r="K407" s="40"/>
      <c r="L407" s="40"/>
      <c r="M407" s="40"/>
    </row>
    <row r="408" spans="1:13" s="67" customFormat="1" x14ac:dyDescent="0.25">
      <c r="A408" s="74"/>
      <c r="B408" s="74"/>
      <c r="C408" s="73"/>
      <c r="D408" s="73"/>
      <c r="E408" s="74"/>
      <c r="F408" s="73"/>
      <c r="G408" s="74"/>
      <c r="H408" s="73"/>
      <c r="I408" s="74"/>
      <c r="K408" s="40"/>
      <c r="L408" s="40"/>
      <c r="M408" s="40"/>
    </row>
    <row r="409" spans="1:13" s="67" customFormat="1" x14ac:dyDescent="0.25">
      <c r="A409" s="74"/>
      <c r="B409" s="74"/>
      <c r="C409" s="73"/>
      <c r="D409" s="73"/>
      <c r="E409" s="74"/>
      <c r="F409" s="73"/>
      <c r="G409" s="74"/>
      <c r="H409" s="73"/>
      <c r="I409" s="74"/>
      <c r="K409" s="40"/>
      <c r="L409" s="40"/>
      <c r="M409" s="40"/>
    </row>
    <row r="410" spans="1:13" s="67" customFormat="1" x14ac:dyDescent="0.25">
      <c r="A410" s="74"/>
      <c r="B410" s="74"/>
      <c r="C410" s="73"/>
      <c r="D410" s="73"/>
      <c r="E410" s="74"/>
      <c r="F410" s="73"/>
      <c r="G410" s="74"/>
      <c r="H410" s="73"/>
      <c r="I410" s="74"/>
      <c r="K410" s="40"/>
      <c r="L410" s="40"/>
      <c r="M410" s="40"/>
    </row>
    <row r="411" spans="1:13" s="67" customFormat="1" x14ac:dyDescent="0.25">
      <c r="A411" s="74"/>
      <c r="B411" s="74"/>
      <c r="C411" s="73"/>
      <c r="D411" s="73"/>
      <c r="E411" s="74"/>
      <c r="F411" s="73"/>
      <c r="G411" s="74"/>
      <c r="H411" s="73"/>
      <c r="I411" s="74"/>
      <c r="K411" s="40"/>
      <c r="L411" s="40"/>
      <c r="M411" s="40"/>
    </row>
    <row r="412" spans="1:13" s="67" customFormat="1" x14ac:dyDescent="0.25">
      <c r="A412" s="74"/>
      <c r="B412" s="74"/>
      <c r="C412" s="73"/>
      <c r="D412" s="73"/>
      <c r="E412" s="74"/>
      <c r="F412" s="73"/>
      <c r="G412" s="74"/>
      <c r="H412" s="73"/>
      <c r="I412" s="74"/>
      <c r="K412" s="40"/>
      <c r="L412" s="40"/>
      <c r="M412" s="40"/>
    </row>
    <row r="413" spans="1:13" s="67" customFormat="1" x14ac:dyDescent="0.25">
      <c r="A413" s="74"/>
      <c r="B413" s="74"/>
      <c r="C413" s="73"/>
      <c r="D413" s="73"/>
      <c r="E413" s="74"/>
      <c r="F413" s="73"/>
      <c r="G413" s="74"/>
      <c r="H413" s="73"/>
      <c r="I413" s="74"/>
      <c r="K413" s="40"/>
      <c r="L413" s="40"/>
      <c r="M413" s="40"/>
    </row>
    <row r="414" spans="1:13" s="67" customFormat="1" x14ac:dyDescent="0.25">
      <c r="A414" s="74"/>
      <c r="B414" s="74"/>
      <c r="C414" s="73"/>
      <c r="D414" s="73"/>
      <c r="E414" s="74"/>
      <c r="F414" s="73"/>
      <c r="G414" s="74"/>
      <c r="H414" s="73"/>
      <c r="I414" s="74"/>
      <c r="K414" s="40"/>
      <c r="L414" s="40"/>
      <c r="M414" s="40"/>
    </row>
    <row r="415" spans="1:13" s="67" customFormat="1" x14ac:dyDescent="0.25">
      <c r="A415" s="74"/>
      <c r="B415" s="74"/>
      <c r="C415" s="73"/>
      <c r="D415" s="73"/>
      <c r="E415" s="74"/>
      <c r="F415" s="73"/>
      <c r="G415" s="74"/>
      <c r="H415" s="73"/>
      <c r="I415" s="74"/>
      <c r="K415" s="40"/>
      <c r="L415" s="40"/>
      <c r="M415" s="40"/>
    </row>
    <row r="416" spans="1:13" s="67" customFormat="1" x14ac:dyDescent="0.25">
      <c r="A416" s="74"/>
      <c r="B416" s="74"/>
      <c r="C416" s="73"/>
      <c r="D416" s="73"/>
      <c r="E416" s="74"/>
      <c r="F416" s="73"/>
      <c r="G416" s="74"/>
      <c r="H416" s="73"/>
      <c r="I416" s="74"/>
      <c r="K416" s="40"/>
      <c r="L416" s="40"/>
      <c r="M416" s="40"/>
    </row>
    <row r="417" spans="1:13" s="67" customFormat="1" x14ac:dyDescent="0.25">
      <c r="A417" s="74"/>
      <c r="B417" s="74"/>
      <c r="C417" s="73"/>
      <c r="D417" s="73"/>
      <c r="E417" s="74"/>
      <c r="F417" s="73"/>
      <c r="G417" s="74"/>
      <c r="H417" s="73"/>
      <c r="I417" s="74"/>
      <c r="K417" s="40"/>
      <c r="L417" s="40"/>
      <c r="M417" s="40"/>
    </row>
    <row r="418" spans="1:13" s="67" customFormat="1" x14ac:dyDescent="0.25">
      <c r="A418" s="74"/>
      <c r="B418" s="74"/>
      <c r="C418" s="73"/>
      <c r="D418" s="73"/>
      <c r="E418" s="74"/>
      <c r="F418" s="73"/>
      <c r="G418" s="74"/>
      <c r="H418" s="73"/>
      <c r="I418" s="74"/>
      <c r="K418" s="40"/>
      <c r="L418" s="40"/>
      <c r="M418" s="40"/>
    </row>
    <row r="419" spans="1:13" s="67" customFormat="1" x14ac:dyDescent="0.25">
      <c r="A419" s="74"/>
      <c r="B419" s="74"/>
      <c r="C419" s="73"/>
      <c r="D419" s="73"/>
      <c r="E419" s="74"/>
      <c r="F419" s="73"/>
      <c r="G419" s="74"/>
      <c r="H419" s="73"/>
      <c r="I419" s="74"/>
      <c r="K419" s="40"/>
      <c r="L419" s="40"/>
      <c r="M419" s="40"/>
    </row>
    <row r="420" spans="1:13" s="67" customFormat="1" x14ac:dyDescent="0.25">
      <c r="A420" s="74"/>
      <c r="B420" s="74"/>
      <c r="C420" s="73"/>
      <c r="D420" s="73"/>
      <c r="E420" s="74"/>
      <c r="F420" s="73"/>
      <c r="G420" s="74"/>
      <c r="H420" s="73"/>
      <c r="I420" s="74"/>
      <c r="K420" s="40"/>
      <c r="L420" s="40"/>
      <c r="M420" s="40"/>
    </row>
    <row r="421" spans="1:13" s="67" customFormat="1" x14ac:dyDescent="0.25">
      <c r="A421" s="74"/>
      <c r="B421" s="74"/>
      <c r="C421" s="73"/>
      <c r="D421" s="73"/>
      <c r="E421" s="74"/>
      <c r="F421" s="73"/>
      <c r="G421" s="74"/>
      <c r="H421" s="73"/>
      <c r="I421" s="74"/>
      <c r="K421" s="40"/>
      <c r="L421" s="40"/>
      <c r="M421" s="40"/>
    </row>
    <row r="422" spans="1:13" s="67" customFormat="1" x14ac:dyDescent="0.25">
      <c r="A422" s="74"/>
      <c r="B422" s="74"/>
      <c r="C422" s="73"/>
      <c r="D422" s="73"/>
      <c r="E422" s="74"/>
      <c r="F422" s="73"/>
      <c r="G422" s="74"/>
      <c r="H422" s="73"/>
      <c r="I422" s="74"/>
      <c r="K422" s="40"/>
      <c r="L422" s="40"/>
      <c r="M422" s="40"/>
    </row>
    <row r="423" spans="1:13" s="67" customFormat="1" x14ac:dyDescent="0.25">
      <c r="A423" s="74"/>
      <c r="B423" s="74"/>
      <c r="C423" s="73"/>
      <c r="D423" s="73"/>
      <c r="E423" s="74"/>
      <c r="F423" s="73"/>
      <c r="G423" s="74"/>
      <c r="H423" s="73"/>
      <c r="I423" s="74"/>
      <c r="K423" s="40"/>
      <c r="L423" s="40"/>
      <c r="M423" s="40"/>
    </row>
    <row r="424" spans="1:13" s="67" customFormat="1" x14ac:dyDescent="0.25">
      <c r="A424" s="74"/>
      <c r="B424" s="74"/>
      <c r="C424" s="73"/>
      <c r="D424" s="73"/>
      <c r="E424" s="74"/>
      <c r="F424" s="73"/>
      <c r="G424" s="74"/>
      <c r="H424" s="73"/>
      <c r="I424" s="74"/>
      <c r="K424" s="40"/>
      <c r="L424" s="40"/>
      <c r="M424" s="40"/>
    </row>
    <row r="425" spans="1:13" s="67" customFormat="1" x14ac:dyDescent="0.25">
      <c r="A425" s="74"/>
      <c r="B425" s="74"/>
      <c r="C425" s="73"/>
      <c r="D425" s="73"/>
      <c r="E425" s="74"/>
      <c r="F425" s="73"/>
      <c r="G425" s="74"/>
      <c r="H425" s="73"/>
      <c r="I425" s="74"/>
      <c r="K425" s="40"/>
      <c r="L425" s="40"/>
      <c r="M425" s="40"/>
    </row>
    <row r="426" spans="1:13" s="67" customFormat="1" x14ac:dyDescent="0.25">
      <c r="A426" s="74"/>
      <c r="B426" s="74"/>
      <c r="C426" s="73"/>
      <c r="D426" s="73"/>
      <c r="E426" s="74"/>
      <c r="F426" s="73"/>
      <c r="G426" s="74"/>
      <c r="H426" s="73"/>
      <c r="I426" s="74"/>
      <c r="K426" s="40"/>
      <c r="L426" s="40"/>
      <c r="M426" s="40"/>
    </row>
    <row r="427" spans="1:13" s="67" customFormat="1" x14ac:dyDescent="0.25">
      <c r="A427" s="74"/>
      <c r="B427" s="74"/>
      <c r="C427" s="73"/>
      <c r="D427" s="73"/>
      <c r="E427" s="74"/>
      <c r="F427" s="73"/>
      <c r="G427" s="74"/>
      <c r="H427" s="73"/>
      <c r="I427" s="74"/>
      <c r="K427" s="40"/>
      <c r="L427" s="40"/>
      <c r="M427" s="40"/>
    </row>
    <row r="428" spans="1:13" s="67" customFormat="1" x14ac:dyDescent="0.25">
      <c r="A428" s="74"/>
      <c r="B428" s="74"/>
      <c r="C428" s="73"/>
      <c r="D428" s="73"/>
      <c r="E428" s="74"/>
      <c r="F428" s="73"/>
      <c r="G428" s="74"/>
      <c r="H428" s="73"/>
      <c r="I428" s="74"/>
      <c r="K428" s="40"/>
      <c r="L428" s="40"/>
      <c r="M428" s="40"/>
    </row>
    <row r="429" spans="1:13" s="67" customFormat="1" x14ac:dyDescent="0.25">
      <c r="A429" s="74"/>
      <c r="B429" s="74"/>
      <c r="C429" s="73"/>
      <c r="D429" s="73"/>
      <c r="E429" s="74"/>
      <c r="F429" s="73"/>
      <c r="G429" s="74"/>
      <c r="H429" s="73"/>
      <c r="I429" s="74"/>
      <c r="K429" s="40"/>
      <c r="L429" s="40"/>
      <c r="M429" s="40"/>
    </row>
    <row r="430" spans="1:13" s="67" customFormat="1" x14ac:dyDescent="0.25">
      <c r="A430" s="74"/>
      <c r="B430" s="74"/>
      <c r="C430" s="73"/>
      <c r="D430" s="73"/>
      <c r="E430" s="74"/>
      <c r="F430" s="73"/>
      <c r="G430" s="74"/>
      <c r="H430" s="73"/>
      <c r="I430" s="74"/>
      <c r="K430" s="40"/>
      <c r="L430" s="40"/>
      <c r="M430" s="40"/>
    </row>
    <row r="431" spans="1:13" s="67" customFormat="1" x14ac:dyDescent="0.25">
      <c r="A431" s="74"/>
      <c r="B431" s="74"/>
      <c r="C431" s="73"/>
      <c r="D431" s="73"/>
      <c r="E431" s="74"/>
      <c r="F431" s="73"/>
      <c r="G431" s="74"/>
      <c r="H431" s="73"/>
      <c r="I431" s="74"/>
      <c r="K431" s="40"/>
      <c r="L431" s="40"/>
      <c r="M431" s="40"/>
    </row>
    <row r="432" spans="1:13" s="67" customFormat="1" x14ac:dyDescent="0.25">
      <c r="A432" s="74"/>
      <c r="B432" s="74"/>
      <c r="C432" s="73"/>
      <c r="D432" s="73"/>
      <c r="E432" s="74"/>
      <c r="F432" s="73"/>
      <c r="G432" s="74"/>
      <c r="H432" s="73"/>
      <c r="I432" s="74"/>
      <c r="K432" s="40"/>
      <c r="L432" s="40"/>
      <c r="M432" s="40"/>
    </row>
    <row r="433" spans="1:13" s="67" customFormat="1" x14ac:dyDescent="0.25">
      <c r="A433" s="74"/>
      <c r="B433" s="74"/>
      <c r="C433" s="73"/>
      <c r="D433" s="73"/>
      <c r="E433" s="74"/>
      <c r="F433" s="73"/>
      <c r="G433" s="74"/>
      <c r="H433" s="73"/>
      <c r="I433" s="74"/>
      <c r="K433" s="40"/>
      <c r="L433" s="40"/>
      <c r="M433" s="40"/>
    </row>
    <row r="434" spans="1:13" s="67" customFormat="1" x14ac:dyDescent="0.25">
      <c r="A434" s="74"/>
      <c r="B434" s="74"/>
      <c r="C434" s="73"/>
      <c r="D434" s="73"/>
      <c r="E434" s="74"/>
      <c r="F434" s="73"/>
      <c r="G434" s="74"/>
      <c r="H434" s="73"/>
      <c r="I434" s="74"/>
      <c r="K434" s="40"/>
      <c r="L434" s="40"/>
      <c r="M434" s="40"/>
    </row>
    <row r="435" spans="1:13" s="67" customFormat="1" x14ac:dyDescent="0.25">
      <c r="A435" s="74"/>
      <c r="B435" s="74"/>
      <c r="C435" s="73"/>
      <c r="D435" s="73"/>
      <c r="E435" s="74"/>
      <c r="F435" s="73"/>
      <c r="G435" s="74"/>
      <c r="H435" s="73"/>
      <c r="I435" s="74"/>
      <c r="K435" s="40"/>
      <c r="L435" s="40"/>
      <c r="M435" s="40"/>
    </row>
    <row r="436" spans="1:13" s="67" customFormat="1" x14ac:dyDescent="0.25">
      <c r="A436" s="74"/>
      <c r="B436" s="74"/>
      <c r="C436" s="73"/>
      <c r="D436" s="73"/>
      <c r="E436" s="74"/>
      <c r="F436" s="73"/>
      <c r="G436" s="74"/>
      <c r="H436" s="73"/>
      <c r="I436" s="74"/>
      <c r="K436" s="40"/>
      <c r="L436" s="40"/>
      <c r="M436" s="40"/>
    </row>
    <row r="437" spans="1:13" s="67" customFormat="1" x14ac:dyDescent="0.25">
      <c r="A437" s="74"/>
      <c r="B437" s="74"/>
      <c r="C437" s="73"/>
      <c r="D437" s="73"/>
      <c r="E437" s="74"/>
      <c r="F437" s="73"/>
      <c r="G437" s="74"/>
      <c r="H437" s="73"/>
      <c r="I437" s="74"/>
      <c r="K437" s="40"/>
      <c r="L437" s="40"/>
      <c r="M437" s="40"/>
    </row>
    <row r="438" spans="1:13" s="67" customFormat="1" x14ac:dyDescent="0.25">
      <c r="A438" s="74"/>
      <c r="B438" s="74"/>
      <c r="C438" s="73"/>
      <c r="D438" s="73"/>
      <c r="E438" s="74"/>
      <c r="F438" s="73"/>
      <c r="G438" s="74"/>
      <c r="H438" s="73"/>
      <c r="I438" s="74"/>
      <c r="K438" s="40"/>
      <c r="L438" s="40"/>
      <c r="M438" s="40"/>
    </row>
    <row r="439" spans="1:13" s="67" customFormat="1" x14ac:dyDescent="0.25">
      <c r="A439" s="74"/>
      <c r="B439" s="74"/>
      <c r="C439" s="73"/>
      <c r="D439" s="73"/>
      <c r="E439" s="74"/>
      <c r="F439" s="73"/>
      <c r="G439" s="74"/>
      <c r="H439" s="73"/>
      <c r="I439" s="74"/>
      <c r="K439" s="40"/>
      <c r="L439" s="40"/>
      <c r="M439" s="40"/>
    </row>
    <row r="440" spans="1:13" s="67" customFormat="1" x14ac:dyDescent="0.25">
      <c r="A440" s="74"/>
      <c r="B440" s="74"/>
      <c r="C440" s="73"/>
      <c r="D440" s="73"/>
      <c r="E440" s="74"/>
      <c r="F440" s="73"/>
      <c r="G440" s="74"/>
      <c r="H440" s="73"/>
      <c r="I440" s="74"/>
      <c r="K440" s="40"/>
      <c r="L440" s="40"/>
      <c r="M440" s="40"/>
    </row>
    <row r="441" spans="1:13" s="67" customFormat="1" x14ac:dyDescent="0.25">
      <c r="A441" s="74"/>
      <c r="B441" s="74"/>
      <c r="C441" s="73"/>
      <c r="D441" s="73"/>
      <c r="E441" s="74"/>
      <c r="F441" s="73"/>
      <c r="G441" s="74"/>
      <c r="H441" s="73"/>
      <c r="I441" s="74"/>
      <c r="K441" s="40"/>
      <c r="L441" s="40"/>
      <c r="M441" s="40"/>
    </row>
    <row r="442" spans="1:13" s="67" customFormat="1" x14ac:dyDescent="0.25">
      <c r="A442" s="74"/>
      <c r="B442" s="74"/>
      <c r="C442" s="73"/>
      <c r="D442" s="73"/>
      <c r="E442" s="74"/>
      <c r="F442" s="73"/>
      <c r="G442" s="74"/>
      <c r="H442" s="73"/>
      <c r="I442" s="74"/>
      <c r="K442" s="40"/>
      <c r="L442" s="40"/>
      <c r="M442" s="40"/>
    </row>
    <row r="443" spans="1:13" s="67" customFormat="1" x14ac:dyDescent="0.25">
      <c r="A443" s="74"/>
      <c r="B443" s="74"/>
      <c r="C443" s="73"/>
      <c r="D443" s="73"/>
      <c r="E443" s="74"/>
      <c r="F443" s="73"/>
      <c r="G443" s="74"/>
      <c r="H443" s="73"/>
      <c r="I443" s="74"/>
      <c r="K443" s="40"/>
      <c r="L443" s="40"/>
      <c r="M443" s="40"/>
    </row>
    <row r="444" spans="1:13" s="67" customFormat="1" x14ac:dyDescent="0.25">
      <c r="A444" s="74"/>
      <c r="B444" s="74"/>
      <c r="C444" s="73"/>
      <c r="D444" s="73"/>
      <c r="E444" s="74"/>
      <c r="F444" s="73"/>
      <c r="G444" s="74"/>
      <c r="H444" s="73"/>
      <c r="I444" s="74"/>
      <c r="K444" s="40"/>
      <c r="L444" s="40"/>
      <c r="M444" s="40"/>
    </row>
    <row r="445" spans="1:13" s="67" customFormat="1" x14ac:dyDescent="0.25">
      <c r="A445" s="74"/>
      <c r="B445" s="74"/>
      <c r="C445" s="73"/>
      <c r="D445" s="73"/>
      <c r="E445" s="74"/>
      <c r="F445" s="73"/>
      <c r="G445" s="74"/>
      <c r="H445" s="73"/>
      <c r="I445" s="74"/>
      <c r="K445" s="40"/>
      <c r="L445" s="40"/>
      <c r="M445" s="40"/>
    </row>
    <row r="446" spans="1:13" s="67" customFormat="1" x14ac:dyDescent="0.25">
      <c r="A446" s="74"/>
      <c r="B446" s="74"/>
      <c r="C446" s="73"/>
      <c r="D446" s="73"/>
      <c r="E446" s="74"/>
      <c r="F446" s="73"/>
      <c r="G446" s="74"/>
      <c r="H446" s="73"/>
      <c r="I446" s="74"/>
      <c r="K446" s="40"/>
      <c r="L446" s="40"/>
      <c r="M446" s="40"/>
    </row>
    <row r="447" spans="1:13" s="67" customFormat="1" x14ac:dyDescent="0.25">
      <c r="A447" s="74"/>
      <c r="B447" s="74"/>
      <c r="C447" s="73"/>
      <c r="D447" s="73"/>
      <c r="E447" s="74"/>
      <c r="F447" s="73"/>
      <c r="G447" s="74"/>
      <c r="H447" s="73"/>
      <c r="I447" s="74"/>
      <c r="K447" s="40"/>
      <c r="L447" s="40"/>
      <c r="M447" s="40"/>
    </row>
    <row r="448" spans="1:13" s="67" customFormat="1" x14ac:dyDescent="0.25">
      <c r="A448" s="74"/>
      <c r="B448" s="74"/>
      <c r="C448" s="73"/>
      <c r="D448" s="73"/>
      <c r="E448" s="74"/>
      <c r="F448" s="73"/>
      <c r="G448" s="74"/>
      <c r="H448" s="73"/>
      <c r="I448" s="74"/>
      <c r="K448" s="40"/>
      <c r="L448" s="40"/>
      <c r="M448" s="40"/>
    </row>
    <row r="449" spans="1:13" s="67" customFormat="1" x14ac:dyDescent="0.25">
      <c r="A449" s="74"/>
      <c r="B449" s="74"/>
      <c r="C449" s="73"/>
      <c r="D449" s="73"/>
      <c r="E449" s="74"/>
      <c r="F449" s="73"/>
      <c r="G449" s="74"/>
      <c r="H449" s="73"/>
      <c r="I449" s="74"/>
      <c r="K449" s="40"/>
      <c r="L449" s="40"/>
      <c r="M449" s="40"/>
    </row>
    <row r="450" spans="1:13" s="67" customFormat="1" x14ac:dyDescent="0.25">
      <c r="A450" s="74"/>
      <c r="B450" s="74"/>
      <c r="C450" s="73"/>
      <c r="D450" s="73"/>
      <c r="E450" s="74"/>
      <c r="F450" s="73"/>
      <c r="G450" s="74"/>
      <c r="H450" s="73"/>
      <c r="I450" s="74"/>
      <c r="K450" s="40"/>
      <c r="L450" s="40"/>
      <c r="M450" s="40"/>
    </row>
    <row r="451" spans="1:13" s="67" customFormat="1" x14ac:dyDescent="0.25">
      <c r="A451" s="74"/>
      <c r="B451" s="74"/>
      <c r="C451" s="73"/>
      <c r="D451" s="73"/>
      <c r="E451" s="74"/>
      <c r="F451" s="73"/>
      <c r="G451" s="74"/>
      <c r="H451" s="73"/>
      <c r="I451" s="74"/>
      <c r="K451" s="40"/>
      <c r="L451" s="40"/>
      <c r="M451" s="40"/>
    </row>
    <row r="452" spans="1:13" s="67" customFormat="1" x14ac:dyDescent="0.25">
      <c r="A452" s="74"/>
      <c r="B452" s="74"/>
      <c r="C452" s="73"/>
      <c r="D452" s="73"/>
      <c r="E452" s="74"/>
      <c r="F452" s="73"/>
      <c r="G452" s="74"/>
      <c r="H452" s="73"/>
      <c r="I452" s="74"/>
      <c r="K452" s="40"/>
      <c r="L452" s="40"/>
      <c r="M452" s="40"/>
    </row>
    <row r="453" spans="1:13" s="67" customFormat="1" x14ac:dyDescent="0.25">
      <c r="A453" s="74"/>
      <c r="B453" s="74"/>
      <c r="C453" s="73"/>
      <c r="D453" s="73"/>
      <c r="E453" s="74"/>
      <c r="F453" s="73"/>
      <c r="G453" s="74"/>
      <c r="H453" s="73"/>
      <c r="I453" s="74"/>
      <c r="K453" s="40"/>
      <c r="L453" s="40"/>
      <c r="M453" s="40"/>
    </row>
    <row r="454" spans="1:13" s="67" customFormat="1" x14ac:dyDescent="0.25">
      <c r="A454" s="74"/>
      <c r="B454" s="74"/>
      <c r="C454" s="73"/>
      <c r="D454" s="73"/>
      <c r="E454" s="74"/>
      <c r="F454" s="73"/>
      <c r="G454" s="74"/>
      <c r="H454" s="73"/>
      <c r="I454" s="74"/>
      <c r="K454" s="40"/>
      <c r="L454" s="40"/>
      <c r="M454" s="40"/>
    </row>
    <row r="455" spans="1:13" s="67" customFormat="1" x14ac:dyDescent="0.25">
      <c r="A455" s="74"/>
      <c r="B455" s="74"/>
      <c r="C455" s="73"/>
      <c r="D455" s="73"/>
      <c r="E455" s="74"/>
      <c r="F455" s="73"/>
      <c r="G455" s="74"/>
      <c r="H455" s="73"/>
      <c r="I455" s="74"/>
      <c r="K455" s="40"/>
      <c r="L455" s="40"/>
      <c r="M455" s="40"/>
    </row>
    <row r="456" spans="1:13" s="67" customFormat="1" x14ac:dyDescent="0.25">
      <c r="A456" s="74"/>
      <c r="B456" s="74"/>
      <c r="C456" s="73"/>
      <c r="D456" s="73"/>
      <c r="E456" s="74"/>
      <c r="F456" s="73"/>
      <c r="G456" s="74"/>
      <c r="H456" s="73"/>
      <c r="I456" s="74"/>
      <c r="K456" s="40"/>
      <c r="L456" s="40"/>
      <c r="M456" s="40"/>
    </row>
    <row r="457" spans="1:13" s="67" customFormat="1" x14ac:dyDescent="0.25">
      <c r="A457" s="74"/>
      <c r="B457" s="74"/>
      <c r="C457" s="73"/>
      <c r="D457" s="73"/>
      <c r="E457" s="74"/>
      <c r="F457" s="73"/>
      <c r="G457" s="74"/>
      <c r="H457" s="73"/>
      <c r="I457" s="74"/>
      <c r="K457" s="40"/>
      <c r="L457" s="40"/>
      <c r="M457" s="40"/>
    </row>
    <row r="458" spans="1:13" s="67" customFormat="1" x14ac:dyDescent="0.25">
      <c r="A458" s="74"/>
      <c r="B458" s="74"/>
      <c r="C458" s="73"/>
      <c r="D458" s="73"/>
      <c r="E458" s="74"/>
      <c r="F458" s="73"/>
      <c r="G458" s="74"/>
      <c r="H458" s="73"/>
      <c r="I458" s="74"/>
      <c r="K458" s="40"/>
      <c r="L458" s="40"/>
      <c r="M458" s="40"/>
    </row>
    <row r="459" spans="1:13" s="67" customFormat="1" x14ac:dyDescent="0.25">
      <c r="A459" s="74"/>
      <c r="B459" s="74"/>
      <c r="C459" s="73"/>
      <c r="D459" s="73"/>
      <c r="E459" s="74"/>
      <c r="F459" s="73"/>
      <c r="G459" s="74"/>
      <c r="H459" s="73"/>
      <c r="I459" s="74"/>
      <c r="K459" s="40"/>
      <c r="L459" s="40"/>
      <c r="M459" s="40"/>
    </row>
    <row r="460" spans="1:13" s="67" customFormat="1" x14ac:dyDescent="0.25">
      <c r="A460" s="74"/>
      <c r="B460" s="74"/>
      <c r="C460" s="73"/>
      <c r="D460" s="73"/>
      <c r="E460" s="74"/>
      <c r="F460" s="73"/>
      <c r="G460" s="74"/>
      <c r="H460" s="73"/>
      <c r="I460" s="74"/>
      <c r="K460" s="40"/>
      <c r="L460" s="40"/>
      <c r="M460" s="40"/>
    </row>
    <row r="461" spans="1:13" s="67" customFormat="1" x14ac:dyDescent="0.25">
      <c r="A461" s="74"/>
      <c r="B461" s="74"/>
      <c r="C461" s="73"/>
      <c r="D461" s="73"/>
      <c r="E461" s="74"/>
      <c r="F461" s="73"/>
      <c r="G461" s="74"/>
      <c r="H461" s="73"/>
      <c r="I461" s="74"/>
      <c r="K461" s="40"/>
      <c r="L461" s="40"/>
      <c r="M461" s="40"/>
    </row>
    <row r="462" spans="1:13" s="67" customFormat="1" x14ac:dyDescent="0.25">
      <c r="A462" s="74"/>
      <c r="B462" s="74"/>
      <c r="C462" s="73"/>
      <c r="D462" s="73"/>
      <c r="E462" s="74"/>
      <c r="F462" s="73"/>
      <c r="G462" s="74"/>
      <c r="H462" s="73"/>
      <c r="I462" s="74"/>
      <c r="K462" s="40"/>
      <c r="L462" s="40"/>
      <c r="M462" s="40"/>
    </row>
    <row r="463" spans="1:13" s="67" customFormat="1" x14ac:dyDescent="0.25">
      <c r="A463" s="74"/>
      <c r="B463" s="74"/>
      <c r="C463" s="73"/>
      <c r="D463" s="73"/>
      <c r="E463" s="74"/>
      <c r="F463" s="73"/>
      <c r="G463" s="74"/>
      <c r="H463" s="73"/>
      <c r="I463" s="74"/>
      <c r="K463" s="40"/>
      <c r="L463" s="40"/>
      <c r="M463" s="40"/>
    </row>
    <row r="464" spans="1:13" s="67" customFormat="1" x14ac:dyDescent="0.25">
      <c r="A464" s="74"/>
      <c r="B464" s="74"/>
      <c r="C464" s="73"/>
      <c r="D464" s="73"/>
      <c r="E464" s="74"/>
      <c r="F464" s="73"/>
      <c r="G464" s="74"/>
      <c r="H464" s="73"/>
      <c r="I464" s="74"/>
      <c r="K464" s="40"/>
      <c r="L464" s="40"/>
      <c r="M464" s="40"/>
    </row>
    <row r="465" spans="1:13" s="67" customFormat="1" x14ac:dyDescent="0.25">
      <c r="A465" s="74"/>
      <c r="B465" s="74"/>
      <c r="C465" s="73"/>
      <c r="D465" s="73"/>
      <c r="E465" s="74"/>
      <c r="F465" s="73"/>
      <c r="G465" s="74"/>
      <c r="H465" s="73"/>
      <c r="I465" s="74"/>
      <c r="K465" s="40"/>
      <c r="L465" s="40"/>
      <c r="M465" s="40"/>
    </row>
    <row r="466" spans="1:13" s="67" customFormat="1" x14ac:dyDescent="0.25">
      <c r="A466" s="74"/>
      <c r="B466" s="74"/>
      <c r="C466" s="73"/>
      <c r="D466" s="73"/>
      <c r="E466" s="74"/>
      <c r="F466" s="73"/>
      <c r="G466" s="74"/>
      <c r="H466" s="73"/>
      <c r="I466" s="74"/>
      <c r="K466" s="40"/>
      <c r="L466" s="40"/>
      <c r="M466" s="40"/>
    </row>
    <row r="467" spans="1:13" s="67" customFormat="1" x14ac:dyDescent="0.25">
      <c r="A467" s="74"/>
      <c r="B467" s="74"/>
      <c r="C467" s="73"/>
      <c r="D467" s="73"/>
      <c r="E467" s="74"/>
      <c r="F467" s="73"/>
      <c r="G467" s="74"/>
      <c r="H467" s="73"/>
      <c r="I467" s="74"/>
      <c r="K467" s="40"/>
      <c r="L467" s="40"/>
      <c r="M467" s="40"/>
    </row>
  </sheetData>
  <mergeCells count="18">
    <mergeCell ref="O22:O26"/>
    <mergeCell ref="W22:W26"/>
    <mergeCell ref="O6:O10"/>
    <mergeCell ref="W6:W10"/>
    <mergeCell ref="O12:P13"/>
    <mergeCell ref="Q12:U12"/>
    <mergeCell ref="W12:X13"/>
    <mergeCell ref="Y12:AC12"/>
    <mergeCell ref="O20:P21"/>
    <mergeCell ref="Q20:U20"/>
    <mergeCell ref="W20:X21"/>
    <mergeCell ref="Y20:AC20"/>
    <mergeCell ref="O14:O18"/>
    <mergeCell ref="W14:W18"/>
    <mergeCell ref="O4:P5"/>
    <mergeCell ref="Q4:U4"/>
    <mergeCell ref="W4:X5"/>
    <mergeCell ref="Y4:AC4"/>
  </mergeCells>
  <conditionalFormatting sqref="Q6:U10">
    <cfRule type="colorScale" priority="10">
      <colorScale>
        <cfvo type="min"/>
        <cfvo type="max"/>
        <color rgb="FFFCFCFF"/>
        <color rgb="FF63BE7B"/>
      </colorScale>
    </cfRule>
  </conditionalFormatting>
  <conditionalFormatting sqref="Y14:AC18">
    <cfRule type="colorScale" priority="9">
      <colorScale>
        <cfvo type="min"/>
        <cfvo type="max"/>
        <color rgb="FFFCFCFF"/>
        <color rgb="FF63BE7B"/>
      </colorScale>
    </cfRule>
  </conditionalFormatting>
  <conditionalFormatting sqref="Q14:U18">
    <cfRule type="colorScale" priority="8">
      <colorScale>
        <cfvo type="min"/>
        <cfvo type="max"/>
        <color rgb="FFFCFCFF"/>
        <color rgb="FF63BE7B"/>
      </colorScale>
    </cfRule>
  </conditionalFormatting>
  <conditionalFormatting sqref="Y6:AC10">
    <cfRule type="colorScale" priority="7">
      <colorScale>
        <cfvo type="min"/>
        <cfvo type="max"/>
        <color rgb="FFFCFCFF"/>
        <color rgb="FF63BE7B"/>
      </colorScale>
    </cfRule>
  </conditionalFormatting>
  <conditionalFormatting sqref="Q14:U18">
    <cfRule type="colorScale" priority="6">
      <colorScale>
        <cfvo type="min"/>
        <cfvo type="max"/>
        <color rgb="FFFCFCFF"/>
        <color rgb="FF63BE7B"/>
      </colorScale>
    </cfRule>
  </conditionalFormatting>
  <conditionalFormatting sqref="Y14:AC18">
    <cfRule type="colorScale" priority="5">
      <colorScale>
        <cfvo type="min"/>
        <cfvo type="max"/>
        <color rgb="FFFCFCFF"/>
        <color rgb="FF63BE7B"/>
      </colorScale>
    </cfRule>
  </conditionalFormatting>
  <conditionalFormatting sqref="Q22:U26">
    <cfRule type="colorScale" priority="4">
      <colorScale>
        <cfvo type="min"/>
        <cfvo type="max"/>
        <color rgb="FFFCFCFF"/>
        <color rgb="FF63BE7B"/>
      </colorScale>
    </cfRule>
  </conditionalFormatting>
  <conditionalFormatting sqref="Q22:U26">
    <cfRule type="colorScale" priority="3">
      <colorScale>
        <cfvo type="min"/>
        <cfvo type="max"/>
        <color rgb="FFFCFCFF"/>
        <color rgb="FF63BE7B"/>
      </colorScale>
    </cfRule>
  </conditionalFormatting>
  <conditionalFormatting sqref="Y22:AC26">
    <cfRule type="colorScale" priority="2">
      <colorScale>
        <cfvo type="min"/>
        <cfvo type="max"/>
        <color rgb="FFFCFCFF"/>
        <color rgb="FF63BE7B"/>
      </colorScale>
    </cfRule>
  </conditionalFormatting>
  <conditionalFormatting sqref="Y22:AC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dataset characteristics</vt:lpstr>
      <vt:lpstr>Vocabulary</vt:lpstr>
      <vt:lpstr>Distance analysis</vt:lpstr>
      <vt:lpstr>7R13nctv2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2019-05-30T14:06:07Z</dcterms:modified>
</cp:coreProperties>
</file>