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xj477\Documents\GitHub\EnergyEconomicsE2022\Data\"/>
    </mc:Choice>
  </mc:AlternateContent>
  <bookViews>
    <workbookView xWindow="0" yWindow="0" windowWidth="38400" windowHeight="17700" activeTab="1"/>
  </bookViews>
  <sheets>
    <sheet name="Log" sheetId="2" r:id="rId1"/>
    <sheet name="GeneratorsVariables" sheetId="16" r:id="rId2"/>
    <sheet name="GeneratorsMaps" sheetId="1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9" i="16" l="1"/>
  <c r="M8" i="16"/>
  <c r="K6" i="16"/>
  <c r="K5" i="16"/>
  <c r="I9" i="16"/>
  <c r="I8" i="16"/>
  <c r="I7" i="16" l="1"/>
  <c r="I4" i="16"/>
  <c r="I6" i="16" l="1"/>
  <c r="I5" i="16"/>
  <c r="C7" i="16"/>
  <c r="C6" i="16"/>
  <c r="C5" i="16"/>
  <c r="I3" i="16"/>
  <c r="I2" i="16"/>
  <c r="K4" i="16"/>
  <c r="K3" i="16"/>
  <c r="K2" i="16"/>
  <c r="C4" i="16"/>
  <c r="C3" i="16"/>
  <c r="C2" i="16" l="1"/>
</calcChain>
</file>

<file path=xl/sharedStrings.xml><?xml version="1.0" encoding="utf-8"?>
<sst xmlns="http://schemas.openxmlformats.org/spreadsheetml/2006/main" count="146" uniqueCount="57">
  <si>
    <t>Coal</t>
  </si>
  <si>
    <t>NatGas</t>
  </si>
  <si>
    <t>UNITS</t>
  </si>
  <si>
    <t>GeneratingCapacity</t>
  </si>
  <si>
    <t>GeneratingCapacity/id</t>
  </si>
  <si>
    <t>GeneratingCapacity/GeneratingCapacity</t>
  </si>
  <si>
    <t>OtherMC</t>
  </si>
  <si>
    <t>OtherMC/id</t>
  </si>
  <si>
    <t>OtherMC/OtherMC</t>
  </si>
  <si>
    <t>id2tech/id</t>
  </si>
  <si>
    <t>id2tech/tech</t>
  </si>
  <si>
    <t>Standard</t>
  </si>
  <si>
    <t>FuelMix</t>
  </si>
  <si>
    <t>GJ</t>
  </si>
  <si>
    <t>EUR/GJ output</t>
  </si>
  <si>
    <t>GJ input / GJ output</t>
  </si>
  <si>
    <t>BioMass</t>
  </si>
  <si>
    <t>id2hvt/id</t>
  </si>
  <si>
    <t>id2hvt/hvt</t>
  </si>
  <si>
    <t>FOM/id</t>
  </si>
  <si>
    <t>FOM/FOM</t>
  </si>
  <si>
    <t>FOM</t>
  </si>
  <si>
    <t>( 1000 EUR / (GJ/h generating capacity) ) / year</t>
  </si>
  <si>
    <t>g1</t>
  </si>
  <si>
    <t>g2</t>
  </si>
  <si>
    <t>id2g/id</t>
  </si>
  <si>
    <t>id2g/g</t>
  </si>
  <si>
    <t>FuelMix/id</t>
  </si>
  <si>
    <t>FuelMix/BFt</t>
  </si>
  <si>
    <t>FuelMix/FuelMix</t>
  </si>
  <si>
    <t>E2H/id</t>
  </si>
  <si>
    <t>E2H/E2H</t>
  </si>
  <si>
    <t>01 Coal CHP</t>
  </si>
  <si>
    <t>ID</t>
  </si>
  <si>
    <t>05 Gas turb. CC, Back-pressure</t>
  </si>
  <si>
    <t>Sheet in technology data (2020)</t>
  </si>
  <si>
    <t>09b Wood Pellets, Medium</t>
  </si>
  <si>
    <t>InvestCost/tech</t>
  </si>
  <si>
    <t>BP_Coal</t>
  </si>
  <si>
    <t>BP_NatGas</t>
  </si>
  <si>
    <t>BP_BioMass</t>
  </si>
  <si>
    <t>InvestCost/InvestCost</t>
  </si>
  <si>
    <t>InvestCost</t>
  </si>
  <si>
    <t xml:space="preserve">Million EUR / (GJ/h generating capacity) </t>
  </si>
  <si>
    <t>BP</t>
  </si>
  <si>
    <t>g1_BP_Coal</t>
  </si>
  <si>
    <t>g1_BP_NatGas</t>
  </si>
  <si>
    <t>g1_BP_BioMass</t>
  </si>
  <si>
    <t>g2_BP_Coal</t>
  </si>
  <si>
    <t>g2_BP_NatGas</t>
  </si>
  <si>
    <t>g2_BP_BioMass</t>
  </si>
  <si>
    <t>Sheet in IEA technology data</t>
  </si>
  <si>
    <t>g1_HP</t>
  </si>
  <si>
    <t>40 Comp. hp, airsource 10 MW</t>
  </si>
  <si>
    <t>g2_HP</t>
  </si>
  <si>
    <t>SH</t>
  </si>
  <si>
    <t>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</si>
</sst>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43" fontId="0" fillId="0" borderId="0" xfId="1" applyFont="1"/>
    <xf numFmtId="0" fontId="3" fillId="0" borderId="0" xfId="2"/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TechnologyCatalogue.xls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selection activeCell="B15" sqref="B15"/>
    </sheetView>
  </sheetViews>
  <sheetFormatPr defaultRowHeight="15" x14ac:dyDescent="0.25"/>
  <cols>
    <col min="1" max="1" width="19.85546875" bestFit="1" customWidth="1"/>
    <col min="2" max="2" width="65.85546875" bestFit="1" customWidth="1"/>
  </cols>
  <sheetData>
    <row r="1" spans="1:3" x14ac:dyDescent="0.25">
      <c r="A1" s="1" t="s">
        <v>2</v>
      </c>
    </row>
    <row r="2" spans="1:3" x14ac:dyDescent="0.25">
      <c r="A2" t="s">
        <v>12</v>
      </c>
      <c r="B2" t="s">
        <v>15</v>
      </c>
    </row>
    <row r="3" spans="1:3" x14ac:dyDescent="0.25">
      <c r="A3" t="s">
        <v>3</v>
      </c>
      <c r="B3" t="s">
        <v>13</v>
      </c>
    </row>
    <row r="4" spans="1:3" x14ac:dyDescent="0.25">
      <c r="A4" t="s">
        <v>6</v>
      </c>
      <c r="B4" t="s">
        <v>14</v>
      </c>
    </row>
    <row r="5" spans="1:3" x14ac:dyDescent="0.25">
      <c r="A5" t="s">
        <v>21</v>
      </c>
      <c r="B5" t="s">
        <v>22</v>
      </c>
    </row>
    <row r="6" spans="1:3" x14ac:dyDescent="0.25">
      <c r="A6" t="s">
        <v>42</v>
      </c>
      <c r="B6" t="s">
        <v>43</v>
      </c>
    </row>
    <row r="8" spans="1:3" x14ac:dyDescent="0.25">
      <c r="A8" s="1" t="s">
        <v>33</v>
      </c>
      <c r="B8" s="3" t="s">
        <v>35</v>
      </c>
      <c r="C8" t="s">
        <v>51</v>
      </c>
    </row>
    <row r="9" spans="1:3" x14ac:dyDescent="0.25">
      <c r="A9" t="s">
        <v>45</v>
      </c>
      <c r="B9" t="s">
        <v>32</v>
      </c>
    </row>
    <row r="10" spans="1:3" x14ac:dyDescent="0.25">
      <c r="A10" t="s">
        <v>46</v>
      </c>
      <c r="B10" t="s">
        <v>34</v>
      </c>
    </row>
    <row r="11" spans="1:3" x14ac:dyDescent="0.25">
      <c r="A11" t="s">
        <v>47</v>
      </c>
      <c r="B11" t="s">
        <v>36</v>
      </c>
    </row>
    <row r="12" spans="1:3" x14ac:dyDescent="0.25">
      <c r="A12" t="s">
        <v>48</v>
      </c>
      <c r="B12" t="s">
        <v>32</v>
      </c>
    </row>
    <row r="13" spans="1:3" x14ac:dyDescent="0.25">
      <c r="A13" t="s">
        <v>49</v>
      </c>
      <c r="B13" t="s">
        <v>34</v>
      </c>
    </row>
    <row r="14" spans="1:3" x14ac:dyDescent="0.25">
      <c r="A14" t="s">
        <v>50</v>
      </c>
      <c r="B14" t="s">
        <v>36</v>
      </c>
    </row>
    <row r="15" spans="1:3" x14ac:dyDescent="0.25">
      <c r="A15" t="s">
        <v>52</v>
      </c>
      <c r="B15" t="s">
        <v>53</v>
      </c>
    </row>
    <row r="16" spans="1:3" x14ac:dyDescent="0.25">
      <c r="A16" t="s">
        <v>54</v>
      </c>
      <c r="B16" t="s">
        <v>53</v>
      </c>
    </row>
  </sheetData>
  <hyperlinks>
    <hyperlink ref="B8" r:id="rId1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tabSelected="1" workbookViewId="0"/>
  </sheetViews>
  <sheetFormatPr defaultRowHeight="15" x14ac:dyDescent="0.25"/>
  <cols>
    <col min="1" max="1" width="14.7109375" bestFit="1" customWidth="1"/>
    <col min="2" max="2" width="11.85546875" bestFit="1" customWidth="1"/>
    <col min="3" max="3" width="16.5703125" bestFit="1" customWidth="1"/>
    <col min="4" max="4" width="21.140625" bestFit="1" customWidth="1"/>
    <col min="5" max="5" width="37.28515625" bestFit="1" customWidth="1"/>
    <col min="6" max="6" width="14.7109375" bestFit="1" customWidth="1"/>
    <col min="7" max="7" width="18.140625" bestFit="1" customWidth="1"/>
    <col min="8" max="8" width="14.7109375" bestFit="1" customWidth="1"/>
    <col min="9" max="9" width="10.5703125" bestFit="1" customWidth="1"/>
    <col min="10" max="10" width="15.140625" bestFit="1" customWidth="1"/>
    <col min="11" max="11" width="20.7109375" bestFit="1" customWidth="1"/>
    <col min="12" max="12" width="14.7109375" bestFit="1" customWidth="1"/>
    <col min="13" max="13" width="8.42578125" bestFit="1" customWidth="1"/>
  </cols>
  <sheetData>
    <row r="1" spans="1:13" x14ac:dyDescent="0.25">
      <c r="A1" s="1" t="s">
        <v>27</v>
      </c>
      <c r="B1" s="1" t="s">
        <v>28</v>
      </c>
      <c r="C1" s="1" t="s">
        <v>29</v>
      </c>
      <c r="D1" s="1" t="s">
        <v>4</v>
      </c>
      <c r="E1" s="1" t="s">
        <v>5</v>
      </c>
      <c r="F1" s="1" t="s">
        <v>7</v>
      </c>
      <c r="G1" s="1" t="s">
        <v>8</v>
      </c>
      <c r="H1" s="1" t="s">
        <v>19</v>
      </c>
      <c r="I1" s="1" t="s">
        <v>20</v>
      </c>
      <c r="J1" s="1" t="s">
        <v>37</v>
      </c>
      <c r="K1" s="1" t="s">
        <v>41</v>
      </c>
      <c r="L1" s="1" t="s">
        <v>30</v>
      </c>
      <c r="M1" s="1" t="s">
        <v>31</v>
      </c>
    </row>
    <row r="2" spans="1:13" x14ac:dyDescent="0.25">
      <c r="A2" t="s">
        <v>45</v>
      </c>
      <c r="B2" t="s">
        <v>0</v>
      </c>
      <c r="C2">
        <f>1/0.49</f>
        <v>2.0408163265306123</v>
      </c>
      <c r="D2" t="s">
        <v>45</v>
      </c>
      <c r="E2">
        <v>25</v>
      </c>
      <c r="F2" t="s">
        <v>45</v>
      </c>
      <c r="G2">
        <v>2.9</v>
      </c>
      <c r="H2" t="s">
        <v>45</v>
      </c>
      <c r="I2" s="2">
        <f>31000/(3.6*1000)</f>
        <v>8.6111111111111107</v>
      </c>
      <c r="J2" t="s">
        <v>38</v>
      </c>
      <c r="K2" s="2">
        <f>1.9/3.6</f>
        <v>0.52777777777777779</v>
      </c>
      <c r="L2" t="s">
        <v>45</v>
      </c>
      <c r="M2">
        <v>0.84</v>
      </c>
    </row>
    <row r="3" spans="1:13" x14ac:dyDescent="0.25">
      <c r="A3" t="s">
        <v>46</v>
      </c>
      <c r="B3" t="s">
        <v>1</v>
      </c>
      <c r="C3">
        <f>1/0.51</f>
        <v>1.9607843137254901</v>
      </c>
      <c r="D3" t="s">
        <v>46</v>
      </c>
      <c r="E3">
        <v>25</v>
      </c>
      <c r="F3" t="s">
        <v>46</v>
      </c>
      <c r="G3">
        <v>4.4000000000000004</v>
      </c>
      <c r="H3" t="s">
        <v>46</v>
      </c>
      <c r="I3" s="2">
        <f>29300/(3.6*1000)</f>
        <v>8.1388888888888893</v>
      </c>
      <c r="J3" t="s">
        <v>39</v>
      </c>
      <c r="K3" s="2">
        <f>1.3/3.6</f>
        <v>0.3611111111111111</v>
      </c>
      <c r="L3" t="s">
        <v>46</v>
      </c>
      <c r="M3">
        <v>1.3</v>
      </c>
    </row>
    <row r="4" spans="1:13" x14ac:dyDescent="0.25">
      <c r="A4" t="s">
        <v>47</v>
      </c>
      <c r="B4" t="s">
        <v>16</v>
      </c>
      <c r="C4">
        <f>1/0.31</f>
        <v>3.2258064516129035</v>
      </c>
      <c r="D4" t="s">
        <v>47</v>
      </c>
      <c r="E4">
        <v>25</v>
      </c>
      <c r="F4" t="s">
        <v>47</v>
      </c>
      <c r="G4">
        <v>0.56999999999999995</v>
      </c>
      <c r="H4" t="s">
        <v>47</v>
      </c>
      <c r="I4" s="2">
        <f>124000/(3.6*1000)</f>
        <v>34.444444444444443</v>
      </c>
      <c r="J4" t="s">
        <v>40</v>
      </c>
      <c r="K4" s="2">
        <f>3.01/3.6</f>
        <v>0.83611111111111103</v>
      </c>
      <c r="L4" t="s">
        <v>47</v>
      </c>
      <c r="M4">
        <v>0.46</v>
      </c>
    </row>
    <row r="5" spans="1:13" x14ac:dyDescent="0.25">
      <c r="A5" t="s">
        <v>48</v>
      </c>
      <c r="B5" t="s">
        <v>0</v>
      </c>
      <c r="C5">
        <f>1/0.49</f>
        <v>2.0408163265306123</v>
      </c>
      <c r="D5" t="s">
        <v>48</v>
      </c>
      <c r="E5">
        <v>50</v>
      </c>
      <c r="F5" t="s">
        <v>48</v>
      </c>
      <c r="G5">
        <v>2.9</v>
      </c>
      <c r="H5" t="s">
        <v>48</v>
      </c>
      <c r="I5" s="2">
        <f>31000/(3.6*1000)</f>
        <v>8.6111111111111107</v>
      </c>
      <c r="J5" t="s">
        <v>55</v>
      </c>
      <c r="K5" s="2">
        <f>0.31/3.6</f>
        <v>8.611111111111111E-2</v>
      </c>
      <c r="L5" t="s">
        <v>48</v>
      </c>
      <c r="M5">
        <v>0.84</v>
      </c>
    </row>
    <row r="6" spans="1:13" x14ac:dyDescent="0.25">
      <c r="A6" t="s">
        <v>49</v>
      </c>
      <c r="B6" t="s">
        <v>1</v>
      </c>
      <c r="C6">
        <f>1/0.51</f>
        <v>1.9607843137254901</v>
      </c>
      <c r="D6" t="s">
        <v>49</v>
      </c>
      <c r="E6">
        <v>50</v>
      </c>
      <c r="F6" t="s">
        <v>49</v>
      </c>
      <c r="G6">
        <v>4.4000000000000004</v>
      </c>
      <c r="H6" t="s">
        <v>49</v>
      </c>
      <c r="I6" s="2">
        <f>29300/(3.6*1000)</f>
        <v>8.1388888888888893</v>
      </c>
      <c r="J6" t="s">
        <v>56</v>
      </c>
      <c r="K6" s="2">
        <f>0.86/3.6</f>
        <v>0.23888888888888887</v>
      </c>
      <c r="L6" t="s">
        <v>49</v>
      </c>
      <c r="M6">
        <v>1.3</v>
      </c>
    </row>
    <row r="7" spans="1:13" x14ac:dyDescent="0.25">
      <c r="A7" t="s">
        <v>50</v>
      </c>
      <c r="B7" t="s">
        <v>16</v>
      </c>
      <c r="C7">
        <f>1/0.31</f>
        <v>3.2258064516129035</v>
      </c>
      <c r="D7" t="s">
        <v>50</v>
      </c>
      <c r="E7">
        <v>50</v>
      </c>
      <c r="F7" t="s">
        <v>50</v>
      </c>
      <c r="G7">
        <v>0.56999999999999995</v>
      </c>
      <c r="H7" t="s">
        <v>50</v>
      </c>
      <c r="I7" s="2">
        <f>124000/(3.6*1000)</f>
        <v>34.444444444444443</v>
      </c>
      <c r="L7" t="s">
        <v>50</v>
      </c>
      <c r="M7">
        <v>0.46</v>
      </c>
    </row>
    <row r="8" spans="1:13" x14ac:dyDescent="0.25">
      <c r="D8" t="s">
        <v>52</v>
      </c>
      <c r="E8">
        <v>25</v>
      </c>
      <c r="F8" t="s">
        <v>52</v>
      </c>
      <c r="G8">
        <v>1.69</v>
      </c>
      <c r="H8" t="s">
        <v>52</v>
      </c>
      <c r="I8" s="2">
        <f>2000/(3.6*1000)</f>
        <v>0.55555555555555558</v>
      </c>
      <c r="L8" t="s">
        <v>52</v>
      </c>
      <c r="M8">
        <f>-1/3.5</f>
        <v>-0.2857142857142857</v>
      </c>
    </row>
    <row r="9" spans="1:13" x14ac:dyDescent="0.25">
      <c r="D9" t="s">
        <v>54</v>
      </c>
      <c r="E9">
        <v>50</v>
      </c>
      <c r="F9" t="s">
        <v>54</v>
      </c>
      <c r="G9">
        <v>1.69</v>
      </c>
      <c r="H9" t="s">
        <v>54</v>
      </c>
      <c r="I9" s="2">
        <f>2000/(3.6*1000)</f>
        <v>0.55555555555555558</v>
      </c>
      <c r="L9" t="s">
        <v>54</v>
      </c>
      <c r="M9">
        <f>-1/3.5</f>
        <v>-0.2857142857142857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B57" sqref="B57"/>
    </sheetView>
  </sheetViews>
  <sheetFormatPr defaultRowHeight="15" x14ac:dyDescent="0.25"/>
  <cols>
    <col min="1" max="1" width="14.7109375" bestFit="1" customWidth="1"/>
    <col min="2" max="2" width="12.28515625" bestFit="1" customWidth="1"/>
    <col min="3" max="3" width="14.7109375" bestFit="1" customWidth="1"/>
    <col min="4" max="4" width="10.28515625" bestFit="1" customWidth="1"/>
  </cols>
  <sheetData>
    <row r="1" spans="1:6" x14ac:dyDescent="0.25">
      <c r="A1" s="1" t="s">
        <v>9</v>
      </c>
      <c r="B1" s="1" t="s">
        <v>10</v>
      </c>
      <c r="C1" s="1" t="s">
        <v>17</v>
      </c>
      <c r="D1" s="1" t="s">
        <v>18</v>
      </c>
      <c r="E1" s="1" t="s">
        <v>25</v>
      </c>
      <c r="F1" s="1" t="s">
        <v>26</v>
      </c>
    </row>
    <row r="2" spans="1:6" x14ac:dyDescent="0.25">
      <c r="A2" t="s">
        <v>45</v>
      </c>
      <c r="B2" t="s">
        <v>44</v>
      </c>
      <c r="C2" t="s">
        <v>45</v>
      </c>
      <c r="D2" t="s">
        <v>11</v>
      </c>
      <c r="E2" t="s">
        <v>45</v>
      </c>
      <c r="F2" t="s">
        <v>23</v>
      </c>
    </row>
    <row r="3" spans="1:6" x14ac:dyDescent="0.25">
      <c r="A3" t="s">
        <v>46</v>
      </c>
      <c r="B3" t="s">
        <v>44</v>
      </c>
      <c r="C3" t="s">
        <v>46</v>
      </c>
      <c r="D3" t="s">
        <v>11</v>
      </c>
      <c r="E3" t="s">
        <v>46</v>
      </c>
      <c r="F3" t="s">
        <v>23</v>
      </c>
    </row>
    <row r="4" spans="1:6" x14ac:dyDescent="0.25">
      <c r="A4" t="s">
        <v>47</v>
      </c>
      <c r="B4" t="s">
        <v>44</v>
      </c>
      <c r="C4" t="s">
        <v>47</v>
      </c>
      <c r="D4" t="s">
        <v>11</v>
      </c>
      <c r="E4" t="s">
        <v>47</v>
      </c>
      <c r="F4" t="s">
        <v>23</v>
      </c>
    </row>
    <row r="5" spans="1:6" x14ac:dyDescent="0.25">
      <c r="A5" t="s">
        <v>48</v>
      </c>
      <c r="B5" t="s">
        <v>44</v>
      </c>
      <c r="C5" t="s">
        <v>48</v>
      </c>
      <c r="D5" t="s">
        <v>11</v>
      </c>
      <c r="E5" t="s">
        <v>48</v>
      </c>
      <c r="F5" t="s">
        <v>24</v>
      </c>
    </row>
    <row r="6" spans="1:6" x14ac:dyDescent="0.25">
      <c r="A6" t="s">
        <v>49</v>
      </c>
      <c r="B6" t="s">
        <v>44</v>
      </c>
      <c r="C6" t="s">
        <v>49</v>
      </c>
      <c r="D6" t="s">
        <v>11</v>
      </c>
      <c r="E6" t="s">
        <v>49</v>
      </c>
      <c r="F6" t="s">
        <v>24</v>
      </c>
    </row>
    <row r="7" spans="1:6" x14ac:dyDescent="0.25">
      <c r="A7" t="s">
        <v>50</v>
      </c>
      <c r="B7" t="s">
        <v>44</v>
      </c>
      <c r="C7" t="s">
        <v>50</v>
      </c>
      <c r="D7" t="s">
        <v>11</v>
      </c>
      <c r="E7" t="s">
        <v>50</v>
      </c>
      <c r="F7" t="s">
        <v>24</v>
      </c>
    </row>
    <row r="8" spans="1:6" x14ac:dyDescent="0.25">
      <c r="A8" t="s">
        <v>52</v>
      </c>
      <c r="B8" t="s">
        <v>56</v>
      </c>
      <c r="C8" t="s">
        <v>52</v>
      </c>
      <c r="D8" t="s">
        <v>11</v>
      </c>
      <c r="E8" t="s">
        <v>52</v>
      </c>
      <c r="F8" t="s">
        <v>23</v>
      </c>
    </row>
    <row r="9" spans="1:6" x14ac:dyDescent="0.25">
      <c r="A9" t="s">
        <v>54</v>
      </c>
      <c r="B9" t="s">
        <v>56</v>
      </c>
      <c r="C9" t="s">
        <v>54</v>
      </c>
      <c r="D9" t="s">
        <v>11</v>
      </c>
      <c r="E9" t="s">
        <v>54</v>
      </c>
      <c r="F9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Log</vt:lpstr>
      <vt:lpstr>GeneratorsVariables</vt:lpstr>
      <vt:lpstr>GeneratorsMaps</vt:lpstr>
    </vt:vector>
  </TitlesOfParts>
  <Company>SUND - KU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Rasmus Kehlet Berg</dc:creator>
  <cp:lastModifiedBy>Rasmus Kehlet Berg</cp:lastModifiedBy>
  <dcterms:created xsi:type="dcterms:W3CDTF">2022-06-30T06:44:13Z</dcterms:created>
  <dcterms:modified xsi:type="dcterms:W3CDTF">2022-08-18T05:03:05Z</dcterms:modified>
</cp:coreProperties>
</file>