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B45" i="1"/>
  <c r="B44" i="1"/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B43" i="1"/>
  <c r="B42" i="1"/>
  <c r="B41" i="1"/>
  <c r="B40" i="1"/>
  <c r="B39" i="1"/>
  <c r="B38" i="1"/>
  <c r="B36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<sst xmlns="http://schemas.openxmlformats.org/spreadsheetml/2006/main" count="4" uniqueCount="4">
  <si>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</si>
  <si>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wx_index</t>
    <phoneticPr fontId="1" type="noConversion"/>
  </si>
  <si>
    <t>bd_search_index</t>
    <phoneticPr fontId="1" type="noConversion"/>
  </si>
  <si>
    <t>bd_media_index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</si>
</sst>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7" workbookViewId="0">
      <selection activeCell="F45" sqref="F45"/>
    </sheetView>
  </sheetViews>
  <sheetFormatPr defaultRowHeight="14.3" x14ac:dyDescent="0.25"/>
  <cols>
    <col min="1" max="1" width="17.375" style="1" customWidth="1"/>
    <col min="2" max="2" width="23.25" customWidth="1"/>
    <col min="3" max="3" width="16.75" customWidth="1"/>
    <col min="4" max="4" width="17.625" customWidth="1"/>
  </cols>
  <sheetData>
    <row r="1" spans="1:4" x14ac:dyDescent="0.25">
      <c r="A1" s="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43866</v>
      </c>
      <c r="B2">
        <f>1432+273</f>
        <v>1705</v>
      </c>
      <c r="C2">
        <v>7</v>
      </c>
      <c r="D2">
        <v>8500</v>
      </c>
    </row>
    <row r="3" spans="1:4" x14ac:dyDescent="0.25">
      <c r="A3" s="1">
        <v>43867</v>
      </c>
      <c r="B3">
        <f>1314+268</f>
        <v>1582</v>
      </c>
      <c r="C3">
        <v>14</v>
      </c>
      <c r="D3">
        <v>5700</v>
      </c>
    </row>
    <row r="4" spans="1:4" x14ac:dyDescent="0.25">
      <c r="A4" s="1">
        <v>43868</v>
      </c>
      <c r="B4">
        <f>96024+6713</f>
        <v>102737</v>
      </c>
      <c r="C4">
        <v>5154</v>
      </c>
      <c r="D4">
        <v>267462</v>
      </c>
    </row>
    <row r="5" spans="1:4" x14ac:dyDescent="0.25">
      <c r="A5" s="1">
        <v>43869</v>
      </c>
      <c r="B5">
        <f>136032+5896</f>
        <v>141928</v>
      </c>
      <c r="C5">
        <v>898889</v>
      </c>
      <c r="D5">
        <v>412804</v>
      </c>
    </row>
    <row r="6" spans="1:4" x14ac:dyDescent="0.25">
      <c r="A6" s="1">
        <v>43870</v>
      </c>
      <c r="B6">
        <f>54237+2097</f>
        <v>56334</v>
      </c>
      <c r="C6">
        <v>1440784</v>
      </c>
      <c r="D6">
        <v>273244</v>
      </c>
    </row>
    <row r="7" spans="1:4" x14ac:dyDescent="0.25">
      <c r="A7" s="1">
        <v>43871</v>
      </c>
      <c r="B7">
        <f>34783+1875</f>
        <v>36658</v>
      </c>
      <c r="C7">
        <v>2488474</v>
      </c>
      <c r="D7">
        <v>206780</v>
      </c>
    </row>
    <row r="8" spans="1:4" x14ac:dyDescent="0.25">
      <c r="A8" s="1">
        <v>43872</v>
      </c>
      <c r="B8">
        <f>23808+1708</f>
        <v>25516</v>
      </c>
      <c r="C8">
        <v>2767828</v>
      </c>
      <c r="D8">
        <v>156052</v>
      </c>
    </row>
    <row r="9" spans="1:4" x14ac:dyDescent="0.25">
      <c r="A9" s="1">
        <v>43873</v>
      </c>
      <c r="B9">
        <f>20874+1497</f>
        <v>22371</v>
      </c>
      <c r="C9">
        <v>1534264</v>
      </c>
      <c r="D9">
        <v>203684</v>
      </c>
    </row>
    <row r="10" spans="1:4" x14ac:dyDescent="0.25">
      <c r="A10" s="1">
        <v>43874</v>
      </c>
      <c r="B10">
        <f>16122+1138</f>
        <v>17260</v>
      </c>
      <c r="C10">
        <v>1359958</v>
      </c>
      <c r="D10">
        <v>151834</v>
      </c>
    </row>
    <row r="11" spans="1:4" x14ac:dyDescent="0.25">
      <c r="A11" s="1">
        <v>43875</v>
      </c>
      <c r="B11">
        <f>35384+1949</f>
        <v>37333</v>
      </c>
      <c r="C11">
        <v>1069624</v>
      </c>
      <c r="D11">
        <v>228412</v>
      </c>
    </row>
    <row r="12" spans="1:4" x14ac:dyDescent="0.25">
      <c r="A12" s="1">
        <v>43876</v>
      </c>
      <c r="B12">
        <f>68360+3567</f>
        <v>71927</v>
      </c>
      <c r="C12">
        <v>1124859</v>
      </c>
      <c r="D12">
        <v>350050</v>
      </c>
    </row>
    <row r="13" spans="1:4" x14ac:dyDescent="0.25">
      <c r="A13" s="1">
        <v>43877</v>
      </c>
      <c r="B13">
        <f>35472+2015</f>
        <v>37487</v>
      </c>
      <c r="C13">
        <v>941179</v>
      </c>
      <c r="D13">
        <v>225094</v>
      </c>
    </row>
    <row r="14" spans="1:4" x14ac:dyDescent="0.25">
      <c r="A14" s="1">
        <v>43878</v>
      </c>
      <c r="B14">
        <f>18651+1344</f>
        <v>19995</v>
      </c>
      <c r="C14">
        <v>837627</v>
      </c>
      <c r="D14">
        <v>143338</v>
      </c>
    </row>
    <row r="15" spans="1:4" x14ac:dyDescent="0.25">
      <c r="A15" s="1">
        <v>43879</v>
      </c>
      <c r="B15">
        <f>13836+1111</f>
        <v>14947</v>
      </c>
      <c r="C15">
        <v>1264509</v>
      </c>
      <c r="D15">
        <v>144600</v>
      </c>
    </row>
    <row r="16" spans="1:4" x14ac:dyDescent="0.25">
      <c r="A16" s="1">
        <v>43880</v>
      </c>
      <c r="B16">
        <f>11202+1048</f>
        <v>12250</v>
      </c>
      <c r="C16">
        <v>1715244</v>
      </c>
      <c r="D16">
        <v>120160</v>
      </c>
    </row>
    <row r="17" spans="1:4" x14ac:dyDescent="0.25">
      <c r="A17" s="1">
        <v>43881</v>
      </c>
      <c r="B17">
        <f>10484+993</f>
        <v>11477</v>
      </c>
      <c r="C17">
        <v>476269</v>
      </c>
      <c r="D17">
        <v>117394</v>
      </c>
    </row>
    <row r="18" spans="1:4" x14ac:dyDescent="0.25">
      <c r="A18" s="1">
        <v>43882</v>
      </c>
      <c r="B18">
        <f>42945+2132</f>
        <v>45077</v>
      </c>
      <c r="C18">
        <v>263567</v>
      </c>
      <c r="D18">
        <v>266720</v>
      </c>
    </row>
    <row r="19" spans="1:4" x14ac:dyDescent="0.25">
      <c r="A19" s="1">
        <v>43883</v>
      </c>
      <c r="B19">
        <f>68424+3709</f>
        <v>72133</v>
      </c>
      <c r="C19">
        <v>2481182</v>
      </c>
      <c r="D19">
        <v>354306</v>
      </c>
    </row>
    <row r="20" spans="1:4" x14ac:dyDescent="0.25">
      <c r="A20" s="1">
        <v>43884</v>
      </c>
      <c r="B20">
        <f>36565+2002</f>
        <v>38567</v>
      </c>
      <c r="C20">
        <v>967447</v>
      </c>
      <c r="D20">
        <v>237092</v>
      </c>
    </row>
    <row r="21" spans="1:4" x14ac:dyDescent="0.25">
      <c r="A21" s="1">
        <v>43885</v>
      </c>
      <c r="B21">
        <f>19399+1306</f>
        <v>20705</v>
      </c>
      <c r="C21">
        <v>568169</v>
      </c>
      <c r="D21">
        <v>178840</v>
      </c>
    </row>
    <row r="22" spans="1:4" x14ac:dyDescent="0.25">
      <c r="A22" s="1">
        <v>43886</v>
      </c>
      <c r="B22">
        <f>14080+1140</f>
        <v>15220</v>
      </c>
      <c r="C22">
        <v>279469</v>
      </c>
      <c r="D22">
        <v>151046</v>
      </c>
    </row>
    <row r="23" spans="1:4" x14ac:dyDescent="0.25">
      <c r="A23" s="1">
        <v>43887</v>
      </c>
      <c r="B23">
        <f>17197+1160</f>
        <v>18357</v>
      </c>
      <c r="C23">
        <v>304302</v>
      </c>
      <c r="D23">
        <f>135236+15136</f>
        <v>150372</v>
      </c>
    </row>
    <row r="24" spans="1:4" x14ac:dyDescent="0.25">
      <c r="A24" s="1">
        <v>43888</v>
      </c>
      <c r="B24">
        <f>12290+1100</f>
        <v>13390</v>
      </c>
      <c r="C24">
        <v>554889</v>
      </c>
      <c r="D24">
        <f>129070+13870</f>
        <v>142940</v>
      </c>
    </row>
    <row r="25" spans="1:4" x14ac:dyDescent="0.25">
      <c r="A25" s="1">
        <v>43889</v>
      </c>
      <c r="B25">
        <f>39234+1808</f>
        <v>41042</v>
      </c>
      <c r="C25">
        <v>469422</v>
      </c>
      <c r="D25">
        <f>220198+18098</f>
        <v>238296</v>
      </c>
    </row>
    <row r="26" spans="1:4" x14ac:dyDescent="0.25">
      <c r="A26" s="1">
        <v>43890</v>
      </c>
      <c r="B26">
        <f>44587+2349</f>
        <v>46936</v>
      </c>
      <c r="C26">
        <v>865234</v>
      </c>
      <c r="D26">
        <f>279252+25252</f>
        <v>304504</v>
      </c>
    </row>
    <row r="27" spans="1:4" x14ac:dyDescent="0.25">
      <c r="A27" s="1">
        <v>43891</v>
      </c>
      <c r="B27">
        <f>23127+1403</f>
        <v>24530</v>
      </c>
      <c r="C27">
        <v>749419</v>
      </c>
      <c r="D27">
        <f>190010+19510</f>
        <v>209520</v>
      </c>
    </row>
    <row r="28" spans="1:4" x14ac:dyDescent="0.25">
      <c r="A28" s="1">
        <v>43892</v>
      </c>
      <c r="B28">
        <f>14770+1229</f>
        <v>15999</v>
      </c>
      <c r="C28">
        <v>1031797</v>
      </c>
      <c r="D28">
        <f>149426+14926</f>
        <v>164352</v>
      </c>
    </row>
    <row r="29" spans="1:4" x14ac:dyDescent="0.25">
      <c r="A29" s="1">
        <v>43893</v>
      </c>
      <c r="B29">
        <f>10645+1096</f>
        <v>11741</v>
      </c>
      <c r="C29">
        <v>412854</v>
      </c>
      <c r="D29">
        <f>135096+13796</f>
        <v>148892</v>
      </c>
    </row>
    <row r="30" spans="1:4" x14ac:dyDescent="0.25">
      <c r="A30" s="1">
        <v>43894</v>
      </c>
      <c r="B30">
        <f>9455+918</f>
        <v>10373</v>
      </c>
      <c r="C30">
        <v>346609</v>
      </c>
      <c r="D30">
        <f>127462+12462</f>
        <v>139924</v>
      </c>
    </row>
    <row r="31" spans="1:4" x14ac:dyDescent="0.25">
      <c r="A31" s="1">
        <v>43895</v>
      </c>
      <c r="B31">
        <f>8204+817</f>
        <v>9021</v>
      </c>
      <c r="C31">
        <v>297309</v>
      </c>
      <c r="D31">
        <f>52822+15222</f>
        <v>68044</v>
      </c>
    </row>
    <row r="32" spans="1:4" x14ac:dyDescent="0.25">
      <c r="A32" s="1">
        <v>43896</v>
      </c>
      <c r="B32">
        <f>28687+1703</f>
        <v>30390</v>
      </c>
      <c r="C32">
        <v>327562</v>
      </c>
      <c r="D32">
        <f>156322+16022</f>
        <v>172344</v>
      </c>
    </row>
    <row r="33" spans="1:4" x14ac:dyDescent="0.25">
      <c r="A33" s="1">
        <v>43897</v>
      </c>
      <c r="B33">
        <f>36079+2103</f>
        <v>38182</v>
      </c>
      <c r="C33">
        <v>877232</v>
      </c>
      <c r="D33">
        <f>215282+21282</f>
        <v>236564</v>
      </c>
    </row>
    <row r="34" spans="1:4" x14ac:dyDescent="0.25">
      <c r="A34" s="1">
        <v>43898</v>
      </c>
      <c r="B34">
        <f>21798+1394</f>
        <v>23192</v>
      </c>
      <c r="C34">
        <v>1347331</v>
      </c>
      <c r="D34">
        <f>120012+18812</f>
        <v>138824</v>
      </c>
    </row>
    <row r="35" spans="1:4" x14ac:dyDescent="0.25">
      <c r="A35" s="1">
        <v>43899</v>
      </c>
      <c r="B35">
        <f>14642+1275</f>
        <v>15917</v>
      </c>
      <c r="C35">
        <v>752314</v>
      </c>
      <c r="D35">
        <f>93054+18354</f>
        <v>111408</v>
      </c>
    </row>
    <row r="36" spans="1:4" x14ac:dyDescent="0.25">
      <c r="A36" s="1">
        <v>43900</v>
      </c>
      <c r="B36">
        <f>11286+1131</f>
        <v>12417</v>
      </c>
      <c r="C36">
        <v>417847</v>
      </c>
      <c r="D36">
        <f>23742+81342</f>
        <v>105084</v>
      </c>
    </row>
    <row r="37" spans="1:4" x14ac:dyDescent="0.25">
      <c r="A37" s="1">
        <v>43901</v>
      </c>
      <c r="B37">
        <f>9037+917</f>
        <v>9954</v>
      </c>
      <c r="C37">
        <v>351879</v>
      </c>
      <c r="D37">
        <f>14522+68522</f>
        <v>83044</v>
      </c>
    </row>
    <row r="38" spans="1:4" x14ac:dyDescent="0.25">
      <c r="A38" s="1">
        <v>43902</v>
      </c>
      <c r="B38">
        <f>7857+913</f>
        <v>8770</v>
      </c>
      <c r="C38">
        <v>362774</v>
      </c>
      <c r="D38">
        <f>59774+14074</f>
        <v>73848</v>
      </c>
    </row>
    <row r="39" spans="1:4" x14ac:dyDescent="0.25">
      <c r="A39" s="1">
        <v>43903</v>
      </c>
      <c r="B39">
        <f>25923+1516</f>
        <v>27439</v>
      </c>
      <c r="C39">
        <v>381054</v>
      </c>
      <c r="D39">
        <f>133436+20436</f>
        <v>153872</v>
      </c>
    </row>
    <row r="40" spans="1:4" x14ac:dyDescent="0.25">
      <c r="A40" s="1">
        <v>43904</v>
      </c>
      <c r="B40">
        <f>34432+1936</f>
        <v>36368</v>
      </c>
      <c r="C40">
        <v>1559958</v>
      </c>
      <c r="D40">
        <f>186720+29220</f>
        <v>215940</v>
      </c>
    </row>
    <row r="41" spans="1:4" x14ac:dyDescent="0.25">
      <c r="A41" s="1">
        <v>43905</v>
      </c>
      <c r="B41">
        <f>18040+1219</f>
        <v>19259</v>
      </c>
      <c r="C41">
        <v>1373004</v>
      </c>
      <c r="D41">
        <f>120422+22222</f>
        <v>142644</v>
      </c>
    </row>
    <row r="42" spans="1:4" x14ac:dyDescent="0.25">
      <c r="A42" s="1">
        <v>43906</v>
      </c>
      <c r="B42">
        <f>11435+1180</f>
        <v>12615</v>
      </c>
      <c r="C42">
        <v>517007</v>
      </c>
      <c r="D42">
        <f>93294+21894</f>
        <v>115188</v>
      </c>
    </row>
    <row r="43" spans="1:4" x14ac:dyDescent="0.25">
      <c r="A43" s="1">
        <v>43907</v>
      </c>
      <c r="B43">
        <f>9679+1115</f>
        <v>10794</v>
      </c>
      <c r="C43">
        <v>655982</v>
      </c>
      <c r="D43">
        <f>81742+23342</f>
        <v>105084</v>
      </c>
    </row>
    <row r="44" spans="1:4" x14ac:dyDescent="0.25">
      <c r="A44" s="1">
        <v>43908</v>
      </c>
      <c r="B44">
        <f>7957+1038</f>
        <v>8995</v>
      </c>
      <c r="C44">
        <v>364002</v>
      </c>
      <c r="D44">
        <f>17396+71696</f>
        <v>89092</v>
      </c>
    </row>
    <row r="45" spans="1:4" x14ac:dyDescent="0.25">
      <c r="A45" s="1">
        <v>43909</v>
      </c>
      <c r="B45">
        <f>6813+875</f>
        <v>7688</v>
      </c>
      <c r="C45">
        <v>180684</v>
      </c>
      <c r="D45">
        <f>19436+58836</f>
        <v>78272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2020-03-20T10:01:21Z</dcterms:modified>
</cp:coreProperties>
</file>