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hidePivotFieldList="1"/>
  <xr:revisionPtr revIDLastSave="5829" documentId="8_{B7936649-56FB-4DCB-870A-29C88DA11BEB}" xr6:coauthVersionLast="47" xr6:coauthVersionMax="47" xr10:uidLastSave="{F9BFC05A-FD9D-45E4-8084-059A06E64755}"/>
  <bookViews>
    <workbookView xWindow="-120" yWindow="-120" windowWidth="29040" windowHeight="16440" activeTab="2" xr2:uid="{00000000-000D-0000-FFFF-FFFF00000000}"/>
  </bookViews>
  <sheets>
    <sheet name="Q1 - Basic model" sheetId="2" r:id="rId1"/>
    <sheet name="Q1 - (a)" sheetId="3" r:id="rId2"/>
    <sheet name="Q1 - (b)" sheetId="4" r:id="rId3"/>
    <sheet name="Q2" sheetId="6" r:id="rId4"/>
    <sheet name="Q3" sheetId="8" r:id="rId5"/>
    <sheet name="Q4" sheetId="11" r:id="rId6"/>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DemoMode" hidden="1">FALSE</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8</definedName>
    <definedName name="_AtRisk_SimSetting_MultipleCPUManualCount" hidden="1">8</definedName>
    <definedName name="_AtRisk_SimSetting_MultipleCPUMode" hidden="1">2</definedName>
    <definedName name="_AtRisk_SimSetting_MultipleCPUModeV8" hidden="1">2</definedName>
    <definedName name="_AtRisk_SimSetting_RandomNumberGenerator" hidden="1">7</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lssolver_est" localSheetId="4" hidden="1">2</definedName>
    <definedName name="lssolver_itr" localSheetId="4" hidden="1">0</definedName>
    <definedName name="lssolver_neg" localSheetId="4" hidden="1">0</definedName>
    <definedName name="lssolver_piv" localSheetId="4" hidden="1">0</definedName>
    <definedName name="lssolver_pre" localSheetId="4" hidden="1">0</definedName>
    <definedName name="lssolver_red" localSheetId="4" hidden="1">0</definedName>
    <definedName name="lssolver_rep" localSheetId="4" hidden="1">2</definedName>
    <definedName name="lssolver_scl" localSheetId="4" hidden="1">0</definedName>
    <definedName name="lssolver_sho" localSheetId="4" hidden="1">2</definedName>
    <definedName name="lssolver_sol" localSheetId="4" hidden="1">0</definedName>
    <definedName name="lssolver_tim" localSheetId="4" hidden="1">0</definedName>
    <definedName name="lssolver_tol" localSheetId="4" hidden="1">0</definedName>
    <definedName name="Pal_Workbook_GUID" hidden="1">"TT3PVIBUZMCD4DHJY5GSJ442"</definedName>
    <definedName name="qpsolver_itr" localSheetId="4" hidden="1">100</definedName>
    <definedName name="qpsolver_lin" localSheetId="4" hidden="1">1</definedName>
    <definedName name="qpsolver_neg" localSheetId="4" hidden="1">0</definedName>
    <definedName name="qpsolver_piv" localSheetId="4" hidden="1">0.000001</definedName>
    <definedName name="qpsolver_pre" localSheetId="4" hidden="1">0.000001</definedName>
    <definedName name="qpsolver_red" localSheetId="4" hidden="1">0.000001</definedName>
    <definedName name="qpsolver_rep" localSheetId="4" hidden="1">2</definedName>
    <definedName name="qpsolver_scl" localSheetId="4" hidden="1">2</definedName>
    <definedName name="qpsolver_sho" localSheetId="4" hidden="1">2</definedName>
    <definedName name="qpsolver_tim" localSheetId="4" hidden="1">100</definedName>
    <definedName name="qpsolver_tol" localSheetId="4" hidden="1">0.05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definedName>
    <definedName name="RiskNumSimulations" hidden="1">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"$G$23"</definedName>
    <definedName name="RiskSelectedNameCell1" hidden="1">"$G$22"</definedName>
    <definedName name="RiskSelectedNameCell2" hidden="1">"$B$11"</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solver_adj" localSheetId="3" hidden="1">'Q2'!$B$13:$J$13,'Q2'!$G$21:$H$23</definedName>
    <definedName name="solver_adj" localSheetId="4" hidden="1">'Q3'!$B$12</definedName>
    <definedName name="solver_adj" localSheetId="5" hidden="1">'Q4'!$B$14:$F$14,'Q4'!$B$17:$F$17</definedName>
    <definedName name="solver_cvg" localSheetId="3" hidden="1">0.0001</definedName>
    <definedName name="solver_cvg" localSheetId="4" hidden="1">0.0001</definedName>
    <definedName name="solver_cvg" localSheetId="5" hidden="1">0.0001</definedName>
    <definedName name="solver_drv" localSheetId="3" hidden="1">1</definedName>
    <definedName name="solver_drv" localSheetId="4" hidden="1">1</definedName>
    <definedName name="solver_drv" localSheetId="5" hidden="1">1</definedName>
    <definedName name="solver_eng" localSheetId="3" hidden="1">2</definedName>
    <definedName name="solver_eng" localSheetId="4" hidden="1">1</definedName>
    <definedName name="solver_eng" localSheetId="5" hidden="1">1</definedName>
    <definedName name="solver_est" localSheetId="3" hidden="1">1</definedName>
    <definedName name="solver_est" localSheetId="4" hidden="1">1</definedName>
    <definedName name="solver_est" localSheetId="5" hidden="1">1</definedName>
    <definedName name="solver_ibd" localSheetId="3" hidden="1">2</definedName>
    <definedName name="solver_ibd" localSheetId="4" hidden="1">2</definedName>
    <definedName name="solver_ibd" localSheetId="5" hidden="1">2</definedName>
    <definedName name="solver_itr" localSheetId="3" hidden="1">2147483647</definedName>
    <definedName name="solver_itr" localSheetId="4" hidden="1">100</definedName>
    <definedName name="solver_itr" localSheetId="5" hidden="1">2147483647</definedName>
    <definedName name="solver_lhs1" localSheetId="3" hidden="1">'Q2'!$B$17:$B$22</definedName>
    <definedName name="solver_lhs1" localSheetId="4" hidden="1">'Q3'!$B$12</definedName>
    <definedName name="solver_lhs1" localSheetId="5" hidden="1">'Q4'!$B$14:$F$14</definedName>
    <definedName name="solver_lhs10" localSheetId="3" hidden="1">'Q2'!$P$8</definedName>
    <definedName name="solver_lhs11" localSheetId="3" hidden="1">'Q2'!$P$10</definedName>
    <definedName name="solver_lhs2" localSheetId="3" hidden="1">'Q2'!$G$16</definedName>
    <definedName name="solver_lhs2" localSheetId="4" hidden="1">'Q3'!$B$12</definedName>
    <definedName name="solver_lhs2" localSheetId="5" hidden="1">'Q4'!$B$17:$F$17</definedName>
    <definedName name="solver_lhs3" localSheetId="3" hidden="1">'Q2'!$G$17</definedName>
    <definedName name="solver_lhs3" localSheetId="4" hidden="1">'Q3'!$B$12</definedName>
    <definedName name="solver_lhs3" localSheetId="5" hidden="1">'Q4'!$B$17:$F$17</definedName>
    <definedName name="solver_lhs4" localSheetId="3" hidden="1">'Q2'!$I$21:$I$23</definedName>
    <definedName name="solver_lhs4" localSheetId="5" hidden="1">'Q4'!$B$21:$F$21</definedName>
    <definedName name="solver_lhs5" localSheetId="3" hidden="1">'Q2'!$I$21:$I$23</definedName>
    <definedName name="solver_lhs5" localSheetId="5" hidden="1">'Q4'!$B$21:$F$21</definedName>
    <definedName name="solver_lhs6" localSheetId="3" hidden="1">'Q2'!$K$8</definedName>
    <definedName name="solver_lhs6" localSheetId="5" hidden="1">'Q4'!$B$21:$F$21</definedName>
    <definedName name="solver_lhs7" localSheetId="3" hidden="1">'Q2'!$K$9</definedName>
    <definedName name="solver_lhs7" localSheetId="5" hidden="1">'Q4'!$B$21:$F$21</definedName>
    <definedName name="solver_lhs8" localSheetId="3" hidden="1">'Q2'!$K$10</definedName>
    <definedName name="solver_lhs9" localSheetId="3" hidden="1">'Q2'!$P$4</definedName>
    <definedName name="solver_lin" localSheetId="3" hidden="1">1</definedName>
    <definedName name="solver_lin" localSheetId="4" hidden="1">2</definedName>
    <definedName name="solver_lin" localSheetId="5" hidden="1">1</definedName>
    <definedName name="solver_loc" localSheetId="3" hidden="1">1</definedName>
    <definedName name="solver_lva" localSheetId="3" hidden="1">2</definedName>
    <definedName name="solver_lva" localSheetId="4" hidden="1">2</definedName>
    <definedName name="solver_lva" localSheetId="5" hidden="1">2</definedName>
    <definedName name="solver_mip" localSheetId="3" hidden="1">2147483647</definedName>
    <definedName name="solver_mip" localSheetId="4" hidden="1">5000</definedName>
    <definedName name="solver_mip" localSheetId="5" hidden="1">2147483647</definedName>
    <definedName name="solver_mni" localSheetId="3" hidden="1">30</definedName>
    <definedName name="solver_mni" localSheetId="4" hidden="1">30</definedName>
    <definedName name="solver_mni" localSheetId="5" hidden="1">30</definedName>
    <definedName name="solver_mrt" localSheetId="3" hidden="1">0.075</definedName>
    <definedName name="solver_mrt" localSheetId="4" hidden="1">0.075</definedName>
    <definedName name="solver_mrt" localSheetId="5" hidden="1">0.075</definedName>
    <definedName name="solver_msl" localSheetId="3" hidden="1">2</definedName>
    <definedName name="solver_msl" localSheetId="4" hidden="1">1</definedName>
    <definedName name="solver_msl" localSheetId="5" hidden="1">2</definedName>
    <definedName name="solver_neg" localSheetId="3" hidden="1">1</definedName>
    <definedName name="solver_neg" localSheetId="4" hidden="1">1</definedName>
    <definedName name="solver_neg" localSheetId="5" hidden="1">1</definedName>
    <definedName name="solver_nod" localSheetId="3" hidden="1">2147483647</definedName>
    <definedName name="solver_nod" localSheetId="4" hidden="1">5000</definedName>
    <definedName name="solver_nod" localSheetId="5" hidden="1">2147483647</definedName>
    <definedName name="solver_num" localSheetId="3" hidden="1">4</definedName>
    <definedName name="solver_num" localSheetId="4" hidden="1">3</definedName>
    <definedName name="solver_num" localSheetId="5" hidden="1">4</definedName>
    <definedName name="solver_nwt" localSheetId="3" hidden="1">1</definedName>
    <definedName name="solver_nwt" localSheetId="4" hidden="1">1</definedName>
    <definedName name="solver_nwt" localSheetId="5" hidden="1">1</definedName>
    <definedName name="solver_ofx" localSheetId="3" hidden="1">2</definedName>
    <definedName name="solver_ofx" localSheetId="4" hidden="1">2</definedName>
    <definedName name="solver_ofx" localSheetId="5" hidden="1">2</definedName>
    <definedName name="solver_opt" localSheetId="3" hidden="1">'Q2'!$B$25</definedName>
    <definedName name="solver_opt" localSheetId="4" hidden="1">'Q3'!$B$17</definedName>
    <definedName name="solver_opt" localSheetId="5" hidden="1">'Q4'!$B$28</definedName>
    <definedName name="solver_piv" localSheetId="3" hidden="1">0.000001</definedName>
    <definedName name="solver_piv" localSheetId="4" hidden="1">0.000001</definedName>
    <definedName name="solver_piv" localSheetId="5" hidden="1">0.000001</definedName>
    <definedName name="solver_pre" localSheetId="3" hidden="1">0.000001</definedName>
    <definedName name="solver_pre" localSheetId="4" hidden="1">0.000001</definedName>
    <definedName name="solver_pre" localSheetId="5" hidden="1">0.000001</definedName>
    <definedName name="solver_pro" localSheetId="3" hidden="1">2</definedName>
    <definedName name="solver_pro" localSheetId="4" hidden="1">2</definedName>
    <definedName name="solver_pro" localSheetId="5" hidden="1">2</definedName>
    <definedName name="solver_rbv" localSheetId="3" hidden="1">1</definedName>
    <definedName name="solver_rbv" localSheetId="4" hidden="1">1</definedName>
    <definedName name="solver_rbv" localSheetId="5" hidden="1">1</definedName>
    <definedName name="solver_red" localSheetId="3" hidden="1">0.000001</definedName>
    <definedName name="solver_red" localSheetId="4" hidden="1">0.000001</definedName>
    <definedName name="solver_red" localSheetId="5" hidden="1">0.000001</definedName>
    <definedName name="solver_rel1" localSheetId="3" hidden="1">3</definedName>
    <definedName name="solver_rel1" localSheetId="4" hidden="1">1</definedName>
    <definedName name="solver_rel1" localSheetId="5" hidden="1">5</definedName>
    <definedName name="solver_rel10" localSheetId="3" hidden="1">2</definedName>
    <definedName name="solver_rel11" localSheetId="3" hidden="1">2</definedName>
    <definedName name="solver_rel2" localSheetId="3" hidden="1">1</definedName>
    <definedName name="solver_rel2" localSheetId="4" hidden="1">4</definedName>
    <definedName name="solver_rel2" localSheetId="5" hidden="1">1</definedName>
    <definedName name="solver_rel3" localSheetId="3" hidden="1">3</definedName>
    <definedName name="solver_rel3" localSheetId="4" hidden="1">3</definedName>
    <definedName name="solver_rel3" localSheetId="5" hidden="1">3</definedName>
    <definedName name="solver_rel4" localSheetId="3" hidden="1">2</definedName>
    <definedName name="solver_rel4" localSheetId="5" hidden="1">2</definedName>
    <definedName name="solver_rel5" localSheetId="3" hidden="1">2</definedName>
    <definedName name="solver_rel5" localSheetId="5" hidden="1">3</definedName>
    <definedName name="solver_rel6" localSheetId="3" hidden="1">3</definedName>
    <definedName name="solver_rel6" localSheetId="5" hidden="1">3</definedName>
    <definedName name="solver_rel7" localSheetId="3" hidden="1">3</definedName>
    <definedName name="solver_rel7" localSheetId="5" hidden="1">3</definedName>
    <definedName name="solver_rel8" localSheetId="3" hidden="1">3</definedName>
    <definedName name="solver_rel9" localSheetId="3" hidden="1">2</definedName>
    <definedName name="solver_reo" localSheetId="3" hidden="1">2</definedName>
    <definedName name="solver_reo" localSheetId="4" hidden="1">2</definedName>
    <definedName name="solver_reo" localSheetId="5" hidden="1">2</definedName>
    <definedName name="solver_rep" localSheetId="3" hidden="1">2</definedName>
    <definedName name="solver_rep" localSheetId="4" hidden="1">2</definedName>
    <definedName name="solver_rep" localSheetId="5" hidden="1">2</definedName>
    <definedName name="solver_rhs1" localSheetId="3" hidden="1">'Q2'!$D$17:$D$22</definedName>
    <definedName name="solver_rhs1" localSheetId="4" hidden="1">100</definedName>
    <definedName name="solver_rhs1" localSheetId="5" hidden="1">"binary"</definedName>
    <definedName name="solver_rhs10" localSheetId="3" hidden="1">100000</definedName>
    <definedName name="solver_rhs11" localSheetId="3" hidden="1">40000</definedName>
    <definedName name="solver_rhs2" localSheetId="3" hidden="1">'Q2'!$I$16</definedName>
    <definedName name="solver_rhs2" localSheetId="4" hidden="1">"integer"</definedName>
    <definedName name="solver_rhs2" localSheetId="5" hidden="1">'Q4'!$B$19:$F$19</definedName>
    <definedName name="solver_rhs3" localSheetId="3" hidden="1">'Q2'!$I$17</definedName>
    <definedName name="solver_rhs3" localSheetId="4" hidden="1">0</definedName>
    <definedName name="solver_rhs3" localSheetId="5" hidden="1">0</definedName>
    <definedName name="solver_rhs4" localSheetId="3" hidden="1">'Q2'!$K$21:$K$23</definedName>
    <definedName name="solver_rhs4" localSheetId="5" hidden="1">'Q4'!$B$23:$F$23</definedName>
    <definedName name="solver_rhs5" localSheetId="3" hidden="1">Goal</definedName>
    <definedName name="solver_rhs5" localSheetId="5" hidden="1">'Q4'!$B$23:$F$23</definedName>
    <definedName name="solver_rhs6" localSheetId="3" hidden="1">'Q2'!$K$9</definedName>
    <definedName name="solver_rhs6" localSheetId="5" hidden="1">'Q4'!$B$23:$F$23</definedName>
    <definedName name="solver_rhs7" localSheetId="3" hidden="1">'Q2'!$K$10</definedName>
    <definedName name="solver_rhs7" localSheetId="5" hidden="1">'Q4'!$B$23:$F$23</definedName>
    <definedName name="solver_rhs8" localSheetId="3" hidden="1">40000</definedName>
    <definedName name="solver_rhs9" localSheetId="3" hidden="1">160000</definedName>
    <definedName name="solver_rlx" localSheetId="3" hidden="1">2</definedName>
    <definedName name="solver_rlx" localSheetId="4" hidden="1">2</definedName>
    <definedName name="solver_rlx" localSheetId="5" hidden="1">2</definedName>
    <definedName name="solver_rsd" localSheetId="3" hidden="1">0</definedName>
    <definedName name="solver_rsd" localSheetId="4" hidden="1">0</definedName>
    <definedName name="solver_rsd" localSheetId="5" hidden="1">0</definedName>
    <definedName name="solver_scl" localSheetId="3" hidden="1">1</definedName>
    <definedName name="solver_scl" localSheetId="4" hidden="1">2</definedName>
    <definedName name="solver_scl" localSheetId="5" hidden="1">1</definedName>
    <definedName name="solver_sho" localSheetId="3" hidden="1">2</definedName>
    <definedName name="solver_sho" localSheetId="4" hidden="1">2</definedName>
    <definedName name="solver_sho" localSheetId="5" hidden="1">2</definedName>
    <definedName name="solver_ssz" localSheetId="3" hidden="1">100</definedName>
    <definedName name="solver_ssz" localSheetId="4" hidden="1">100</definedName>
    <definedName name="solver_ssz" localSheetId="5" hidden="1">100</definedName>
    <definedName name="solver_std" localSheetId="3" hidden="1">1</definedName>
    <definedName name="solver_std" localSheetId="4" hidden="1">1</definedName>
    <definedName name="solver_std" localSheetId="5" hidden="1">1</definedName>
    <definedName name="solver_tim" localSheetId="3" hidden="1">2147483647</definedName>
    <definedName name="solver_tim" localSheetId="4" hidden="1">100</definedName>
    <definedName name="solver_tim" localSheetId="5" hidden="1">2147483647</definedName>
    <definedName name="solver_tol" localSheetId="3" hidden="1">0.01</definedName>
    <definedName name="solver_tol" localSheetId="4" hidden="1">0.01</definedName>
    <definedName name="solver_tol" localSheetId="5" hidden="1">0.01</definedName>
    <definedName name="solver_typ" localSheetId="3" hidden="1">2</definedName>
    <definedName name="solver_typ" localSheetId="4" hidden="1">2</definedName>
    <definedName name="solver_typ" localSheetId="5" hidden="1">2</definedName>
    <definedName name="solver_val" localSheetId="3" hidden="1">0</definedName>
    <definedName name="solver_val" localSheetId="4" hidden="1">0</definedName>
    <definedName name="solver_val" localSheetId="5" hidden="1">0</definedName>
    <definedName name="solver_ver" localSheetId="3" hidden="1">3</definedName>
    <definedName name="solver_ver" localSheetId="4" hidden="1">3</definedName>
    <definedName name="solver_ver" localSheetId="5" hidden="1">3</definedName>
    <definedName name="sssolver_cvg" localSheetId="4" hidden="1">0.0001</definedName>
    <definedName name="sssolver_drv" localSheetId="4" hidden="1">1</definedName>
    <definedName name="sssolver_est" localSheetId="4" hidden="1">1</definedName>
    <definedName name="sssolver_itr" localSheetId="4" hidden="1">100</definedName>
    <definedName name="sssolver_lin" localSheetId="4" hidden="1">2</definedName>
    <definedName name="sssolver_neg" localSheetId="4" hidden="1">0</definedName>
    <definedName name="sssolver_nwt" localSheetId="4" hidden="1">1</definedName>
    <definedName name="sssolver_pre" localSheetId="4" hidden="1">0.000001</definedName>
    <definedName name="sssolver_rep" localSheetId="4" hidden="1">2</definedName>
    <definedName name="sssolver_scl" localSheetId="4" hidden="1">2</definedName>
    <definedName name="sssolver_sho" localSheetId="4" hidden="1">2</definedName>
    <definedName name="sssolver_tim" localSheetId="4" hidden="1">100</definedName>
    <definedName name="sssolver_tol" localSheetId="4" hidden="1">0.05</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4" l="1"/>
  <c r="C20" i="4"/>
  <c r="B19" i="2"/>
  <c r="B20" i="2"/>
  <c r="B21" i="11"/>
  <c r="B26" i="11"/>
  <c r="B25" i="11"/>
  <c r="C19" i="11"/>
  <c r="D19" i="11"/>
  <c r="E19" i="11"/>
  <c r="F19" i="11"/>
  <c r="B19" i="11"/>
  <c r="B16" i="8"/>
  <c r="B15" i="8"/>
  <c r="B14" i="8"/>
  <c r="I21" i="6"/>
  <c r="B25" i="6"/>
  <c r="K5" i="6"/>
  <c r="K6" i="6"/>
  <c r="K7" i="6"/>
  <c r="K8" i="6"/>
  <c r="I22" i="6" s="1"/>
  <c r="K9" i="6"/>
  <c r="K10" i="6"/>
  <c r="I23" i="6" s="1"/>
  <c r="K4" i="6"/>
  <c r="C21" i="11" l="1"/>
  <c r="D21" i="11" s="1"/>
  <c r="E21" i="11" s="1"/>
  <c r="F21" i="11" s="1"/>
  <c r="B17" i="8"/>
  <c r="B17" i="6"/>
  <c r="B19" i="6"/>
  <c r="B22" i="6"/>
  <c r="B20" i="6"/>
  <c r="B18" i="6"/>
  <c r="G17" i="6"/>
  <c r="B21" i="6"/>
  <c r="G16" i="6"/>
  <c r="B27" i="11" l="1"/>
  <c r="B28" i="11" s="1"/>
  <c r="B18" i="4"/>
  <c r="B20" i="4"/>
  <c r="B18" i="2"/>
  <c r="B19" i="4"/>
  <c r="E18" i="4" l="1"/>
  <c r="A23" i="4" s="1"/>
</calcChain>
</file>

<file path=xl/sharedStrings.xml><?xml version="1.0" encoding="utf-8"?>
<sst xmlns="http://schemas.openxmlformats.org/spreadsheetml/2006/main" count="156" uniqueCount="94">
  <si>
    <t>Software pricing</t>
  </si>
  <si>
    <t>Inputs</t>
  </si>
  <si>
    <t>Current sales</t>
  </si>
  <si>
    <t>Current price</t>
  </si>
  <si>
    <t>Unit variable cost</t>
  </si>
  <si>
    <t>Data on rebates</t>
  </si>
  <si>
    <t>Amount of rebate</t>
  </si>
  <si>
    <t>Pct taking advantage</t>
  </si>
  <si>
    <t>Increase in sales</t>
  </si>
  <si>
    <t>Data on price cut</t>
  </si>
  <si>
    <t>Amount of cut</t>
  </si>
  <si>
    <t>Profits</t>
  </si>
  <si>
    <t>Current</t>
  </si>
  <si>
    <t>With rebate</t>
  </si>
  <si>
    <t>With price cut</t>
  </si>
  <si>
    <t>Dataware pricing</t>
  </si>
  <si>
    <t>Best policy</t>
  </si>
  <si>
    <t>Two-way data table for best policy as a function of increase from rebate (along side) and from price cut (along top)</t>
  </si>
  <si>
    <t>&gt;=</t>
  </si>
  <si>
    <t>Determining employee salaries</t>
  </si>
  <si>
    <t>Executive</t>
  </si>
  <si>
    <t>Effectiveness</t>
  </si>
  <si>
    <t>Responsible</t>
  </si>
  <si>
    <t>Inititiative</t>
  </si>
  <si>
    <t>Experience</t>
  </si>
  <si>
    <t>Education</t>
  </si>
  <si>
    <t>Self Expression</t>
  </si>
  <si>
    <t>Planning Ability</t>
  </si>
  <si>
    <t>Intelligence</t>
  </si>
  <si>
    <t>Can get things done</t>
  </si>
  <si>
    <t>Salary</t>
  </si>
  <si>
    <t>Weights</t>
  </si>
  <si>
    <t>Salary differences</t>
  </si>
  <si>
    <t>Salary constraints</t>
  </si>
  <si>
    <t>Pair</t>
  </si>
  <si>
    <t>Difference</t>
  </si>
  <si>
    <t>Exec 1</t>
  </si>
  <si>
    <t>&lt;=</t>
  </si>
  <si>
    <t>1-2</t>
  </si>
  <si>
    <t>Exec 7</t>
  </si>
  <si>
    <t>2-3</t>
  </si>
  <si>
    <t>3-4</t>
  </si>
  <si>
    <t>Salary goals</t>
  </si>
  <si>
    <t>4-5</t>
  </si>
  <si>
    <t>Under</t>
  </si>
  <si>
    <t>Over</t>
  </si>
  <si>
    <t>Salary+Under-Over</t>
  </si>
  <si>
    <t>Goal</t>
  </si>
  <si>
    <t>5-6</t>
  </si>
  <si>
    <t>=</t>
  </si>
  <si>
    <t>6-7</t>
  </si>
  <si>
    <t xml:space="preserve">Exec 5 </t>
  </si>
  <si>
    <t xml:space="preserve">Exec 7 </t>
  </si>
  <si>
    <t>Sum of deviations</t>
  </si>
  <si>
    <t>Servicing customers through warehouses</t>
  </si>
  <si>
    <t>Maintenance</t>
  </si>
  <si>
    <t>Building</t>
  </si>
  <si>
    <t>Shipping cost/order/mile</t>
  </si>
  <si>
    <t>Number of warehouses</t>
  </si>
  <si>
    <t>Maintenance cost</t>
  </si>
  <si>
    <t>Building cost</t>
  </si>
  <si>
    <t>Shipping cost</t>
  </si>
  <si>
    <t>Yearly costs of a warehouse</t>
  </si>
  <si>
    <t xml:space="preserve">Orders per year </t>
  </si>
  <si>
    <t xml:space="preserve">Total yearly cost </t>
  </si>
  <si>
    <t>/order/mile</t>
  </si>
  <si>
    <t>/year</t>
  </si>
  <si>
    <t>Area serviced</t>
  </si>
  <si>
    <t>sq miles</t>
  </si>
  <si>
    <t>Production schedule</t>
  </si>
  <si>
    <t>Monetary inputs</t>
  </si>
  <si>
    <t>Setup cost</t>
  </si>
  <si>
    <t>Variable cost</t>
  </si>
  <si>
    <t>Holding cost</t>
  </si>
  <si>
    <t>Beginning inventory</t>
  </si>
  <si>
    <t>Month 1</t>
  </si>
  <si>
    <t>Month 2</t>
  </si>
  <si>
    <t>Month 3</t>
  </si>
  <si>
    <t>Month 4</t>
  </si>
  <si>
    <t>Month 5</t>
  </si>
  <si>
    <t>Demand</t>
  </si>
  <si>
    <t>Produce this month</t>
  </si>
  <si>
    <t>Production level</t>
  </si>
  <si>
    <t>Effective capacity</t>
  </si>
  <si>
    <t>Ending inventory</t>
  </si>
  <si>
    <t>Meet demand on time</t>
  </si>
  <si>
    <t>Total setup cost</t>
  </si>
  <si>
    <t>Total variable cost</t>
  </si>
  <si>
    <t>Total holding cost</t>
  </si>
  <si>
    <t>Total cost</t>
  </si>
  <si>
    <t>= current sales*pct taking advantage</t>
  </si>
  <si>
    <t xml:space="preserve">take advantage </t>
  </si>
  <si>
    <t>current price = $45</t>
  </si>
  <si>
    <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</si>
</sst>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43" formatCode="_(* #,##0.00_);_(* \(#,##0.00\);_(* &quot;-&quot;??_);_(@_)"/>
    <numFmt numFmtId="164" formatCode="&quot;$&quot;#,##0;\-&quot;$&quot;#,##0"/>
    <numFmt numFmtId="165" formatCode="&quot;$&quot;#,##0"/>
    <numFmt numFmtId="166" formatCode="&quot;$&quot;#,##0.00"/>
    <numFmt numFmtId="167" formatCode="_(* #,##0_);_(* \(#,##0\);_(* &quot;-&quot;??_);_(@_)"/>
    <numFmt numFmtId="168" formatCode="0.0000%"/>
  </numFmts>
  <fonts count="5" x14ac:knownFonts="1">
    <font>
      <sz val="11"/>
      <color theme="1"/>
      <name val="Calibri"/>
      <family val="2"/>
      <scheme val="minor"/>
    </font>
    <font>
      <sz val="10"/>
      <name val="Arial"/>
      <family val="2"/>
    </font>
    <font>
      <b/>
      <sz val="11"/>
      <name val="Calibri"/>
      <family val="2"/>
    </font>
    <font>
      <sz val="11"/>
      <name val="Calibri"/>
      <family val="2"/>
    </font>
    <font>
      <sz val="11"/>
      <color theme="1"/>
      <name val="Calibri"/>
      <family val="2"/>
      <scheme val="minor"/>
    </font>
  </fonts>
  <fills count="9">
    <fill>
      <patternFill patternType="none"/>
    </fill>
    <fill>
      <patternFill patternType="gray125"/>
    </fill>
    <fill>
      <patternFill patternType="solid">
        <fgColor theme="4" tint="0.59996337778862885"/>
        <bgColor indexed="64"/>
      </patternFill>
    </fill>
    <fill>
      <patternFill patternType="solid">
        <fgColor theme="5" tint="0.59996337778862885"/>
        <bgColor indexed="64"/>
      </patternFill>
    </fill>
    <fill>
      <patternFill patternType="solid">
        <fgColor theme="0" tint="-0.2499465926084170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4.9989318521683403E-2"/>
        <bgColor indexed="64"/>
      </patternFill>
    </fill>
  </fills>
  <borders count="1">
    <border>
      <left/>
      <right/>
      <top/>
      <bottom/>
      <diagonal/>
    </border>
  </borders>
  <cellStyleXfs count="4">
    <xf numFmtId="0" fontId="0" fillId="0" borderId="0"/>
    <xf numFmtId="0" fontId="1" fillId="0" borderId="0"/>
    <xf numFmtId="0" fontId="3" fillId="0" borderId="0"/>
    <xf numFmtId="43" fontId="4" fillId="0" borderId="0" applyFont="0" applyFill="0" applyBorder="0" applyAlignment="0" applyProtection="0"/>
  </cellStyleXfs>
  <cellXfs count="39">
    <xf numFmtId="0" fontId="0" fillId="0" borderId="0" xfId="0"/>
    <xf numFmtId="0" fontId="2" fillId="0" borderId="0" xfId="1" applyFont="1"/>
    <xf numFmtId="0" fontId="3" fillId="0" borderId="0" xfId="1" applyFont="1"/>
    <xf numFmtId="0" fontId="3" fillId="0" borderId="0" xfId="1" applyFont="1" applyAlignment="1">
      <alignment horizontal="left"/>
    </xf>
    <xf numFmtId="0" fontId="3" fillId="0" borderId="0" xfId="1" quotePrefix="1" applyFont="1" applyAlignment="1">
      <alignment horizontal="left"/>
    </xf>
    <xf numFmtId="0" fontId="2" fillId="0" borderId="0" xfId="2" applyFont="1"/>
    <xf numFmtId="0" fontId="3" fillId="0" borderId="0" xfId="2"/>
    <xf numFmtId="0" fontId="3" fillId="0" borderId="0" xfId="2" applyAlignment="1">
      <alignment horizontal="left"/>
    </xf>
    <xf numFmtId="0" fontId="3" fillId="0" borderId="0" xfId="2" quotePrefix="1" applyAlignment="1">
      <alignment horizontal="left"/>
    </xf>
    <xf numFmtId="0" fontId="3" fillId="0" borderId="0" xfId="1" applyFont="1" applyAlignment="1">
      <alignment horizontal="center"/>
    </xf>
    <xf numFmtId="164" fontId="3" fillId="0" borderId="0" xfId="1" applyNumberFormat="1" applyFont="1"/>
    <xf numFmtId="9" fontId="3" fillId="0" borderId="0" xfId="1" applyNumberFormat="1" applyFont="1"/>
    <xf numFmtId="10" fontId="3" fillId="0" borderId="0" xfId="1" applyNumberFormat="1" applyFont="1"/>
    <xf numFmtId="0" fontId="3" fillId="0" borderId="0" xfId="1" applyFont="1" applyAlignment="1">
      <alignment horizontal="right"/>
    </xf>
    <xf numFmtId="2" fontId="3" fillId="0" borderId="0" xfId="1" applyNumberFormat="1" applyFont="1"/>
    <xf numFmtId="0" fontId="3" fillId="0" borderId="0" xfId="1" quotePrefix="1" applyFont="1"/>
    <xf numFmtId="7" fontId="3" fillId="0" borderId="0" xfId="1" applyNumberFormat="1" applyFont="1"/>
    <xf numFmtId="165" fontId="3" fillId="0" borderId="0" xfId="2" applyNumberFormat="1"/>
    <xf numFmtId="165" fontId="3" fillId="2" borderId="0" xfId="2" applyNumberFormat="1" applyFill="1"/>
    <xf numFmtId="0" fontId="3" fillId="2" borderId="0" xfId="2" applyFill="1"/>
    <xf numFmtId="0" fontId="3" fillId="0" borderId="0" xfId="2" applyAlignment="1">
      <alignment horizontal="right"/>
    </xf>
    <xf numFmtId="0" fontId="3" fillId="3" borderId="0" xfId="2" applyFill="1"/>
    <xf numFmtId="165" fontId="3" fillId="4" borderId="0" xfId="2" applyNumberFormat="1" applyFill="1"/>
    <xf numFmtId="0" fontId="3" fillId="5" borderId="0" xfId="1" applyFont="1" applyFill="1"/>
    <xf numFmtId="2" fontId="3" fillId="6" borderId="0" xfId="1" applyNumberFormat="1" applyFont="1" applyFill="1"/>
    <xf numFmtId="0" fontId="3" fillId="6" borderId="0" xfId="1" applyFont="1" applyFill="1"/>
    <xf numFmtId="1" fontId="3" fillId="0" borderId="0" xfId="2" applyNumberFormat="1"/>
    <xf numFmtId="0" fontId="3" fillId="6" borderId="0" xfId="2" applyFill="1"/>
    <xf numFmtId="0" fontId="3" fillId="7" borderId="0" xfId="1" applyFont="1" applyFill="1"/>
    <xf numFmtId="167" fontId="3" fillId="7" borderId="0" xfId="3" applyNumberFormat="1" applyFont="1" applyFill="1"/>
    <xf numFmtId="164" fontId="3" fillId="7" borderId="0" xfId="1" applyNumberFormat="1" applyFont="1" applyFill="1"/>
    <xf numFmtId="9" fontId="3" fillId="7" borderId="0" xfId="1" applyNumberFormat="1" applyFont="1" applyFill="1"/>
    <xf numFmtId="168" fontId="3" fillId="7" borderId="0" xfId="1" applyNumberFormat="1" applyFont="1" applyFill="1"/>
    <xf numFmtId="0" fontId="3" fillId="8" borderId="0" xfId="1" applyFont="1" applyFill="1"/>
    <xf numFmtId="0" fontId="3" fillId="7" borderId="0" xfId="2" applyFill="1"/>
    <xf numFmtId="165" fontId="3" fillId="7" borderId="0" xfId="2" applyNumberFormat="1" applyFill="1"/>
    <xf numFmtId="166" fontId="3" fillId="7" borderId="0" xfId="2" applyNumberFormat="1" applyFill="1"/>
    <xf numFmtId="11" fontId="3" fillId="0" borderId="0" xfId="2" applyNumberFormat="1"/>
    <xf numFmtId="1" fontId="3" fillId="3" borderId="0" xfId="2" applyNumberFormat="1" applyFill="1"/>
  </cellXfs>
  <cellStyles count="4">
    <cellStyle name="Comma" xfId="3" builtinId="3"/>
    <cellStyle name="Normal" xfId="0" builtinId="0"/>
    <cellStyle name="Normal 2" xfId="1" xr:uid="{218DAA5E-F444-4F76-A816-FD6628F492C9}"/>
    <cellStyle name="Normal 3" xfId="2" xr:uid="{83BE6424-7899-42C9-8DEB-599D3BBA42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11430</xdr:colOff>
      <xdr:row>3</xdr:row>
      <xdr:rowOff>171450</xdr:rowOff>
    </xdr:from>
    <xdr:to>
      <xdr:col>12</xdr:col>
      <xdr:colOff>621030</xdr:colOff>
      <xdr:row>12</xdr:row>
      <xdr:rowOff>179070</xdr:rowOff>
    </xdr:to>
    <xdr:sp macro="" textlink="">
      <xdr:nvSpPr>
        <xdr:cNvPr id="2" name="TextBox 1">
          <a:extLst>
            <a:ext uri="{FF2B5EF4-FFF2-40B4-BE49-F238E27FC236}">
              <a16:creationId xmlns:a16="http://schemas.microsoft.com/office/drawing/2014/main" id="{F6BA585E-7683-4F3B-8F44-0BA96CD9C5B8}"/>
            </a:ext>
          </a:extLst>
        </xdr:cNvPr>
        <xdr:cNvSpPr txBox="1"/>
      </xdr:nvSpPr>
      <xdr:spPr>
        <a:xfrm>
          <a:off x="2983230" y="720090"/>
          <a:ext cx="6267450" cy="1653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Question 1. </a:t>
          </a:r>
        </a:p>
        <a:p>
          <a:r>
            <a:rPr lang="en-US" sz="1100">
              <a:solidFill>
                <a:schemeClr val="dk1"/>
              </a:solidFill>
              <a:effectLst/>
              <a:latin typeface="+mn-lt"/>
              <a:ea typeface="+mn-ea"/>
              <a:cs typeface="+mn-cs"/>
            </a:rPr>
            <a:t>Dataware is trying to determine whether to give a $10 rebate, cut the price $6, or have no price change on a software product. Currently, 40,000 units of the product are sold each week for $45 apiece. The variable cost of the product is $5. The most likely case appears to be that a $10 rebate will increase sales 30%, and half of all people will claim the rebate. For the price cut, the most likely case is that sales will increase 20%.</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Please</a:t>
          </a:r>
          <a:r>
            <a:rPr lang="en-US" sz="1100" baseline="0">
              <a:solidFill>
                <a:schemeClr val="dk1"/>
              </a:solidFill>
              <a:effectLst/>
              <a:latin typeface="+mn-lt"/>
              <a:ea typeface="+mn-ea"/>
              <a:cs typeface="+mn-cs"/>
            </a:rPr>
            <a:t> b</a:t>
          </a:r>
          <a:r>
            <a:rPr lang="en-US" sz="1100">
              <a:solidFill>
                <a:schemeClr val="dk1"/>
              </a:solidFill>
              <a:effectLst/>
              <a:latin typeface="+mn-lt"/>
              <a:ea typeface="+mn-ea"/>
              <a:cs typeface="+mn-cs"/>
            </a:rPr>
            <a:t>uild a</a:t>
          </a:r>
          <a:r>
            <a:rPr lang="en-US" sz="1100" baseline="0">
              <a:solidFill>
                <a:schemeClr val="dk1"/>
              </a:solidFill>
              <a:effectLst/>
              <a:latin typeface="+mn-lt"/>
              <a:ea typeface="+mn-ea"/>
              <a:cs typeface="+mn-cs"/>
            </a:rPr>
            <a:t> spreadsheet model based on the given information then working on the model to answer questions 1(a) and 1(b) on the next two sheets.</a:t>
          </a:r>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0</xdr:colOff>
      <xdr:row>4</xdr:row>
      <xdr:rowOff>7621</xdr:rowOff>
    </xdr:from>
    <xdr:ext cx="6191250" cy="2159053"/>
    <xdr:sp macro="" textlink="">
      <xdr:nvSpPr>
        <xdr:cNvPr id="3" name="TextBox 2">
          <a:extLst>
            <a:ext uri="{FF2B5EF4-FFF2-40B4-BE49-F238E27FC236}">
              <a16:creationId xmlns:a16="http://schemas.microsoft.com/office/drawing/2014/main" id="{4DDB1621-5209-4412-A5E4-F490E0BBC505}"/>
            </a:ext>
          </a:extLst>
        </xdr:cNvPr>
        <xdr:cNvSpPr txBox="1"/>
      </xdr:nvSpPr>
      <xdr:spPr>
        <a:xfrm>
          <a:off x="2447925" y="769621"/>
          <a:ext cx="6191250" cy="215905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Question 1(a):</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Given all other assumptions, what increase in sales from the rebate would make the rebate and price cut equally desirable?</a:t>
          </a:r>
        </a:p>
        <a:p>
          <a:endParaRPr lang="en-US" sz="1100"/>
        </a:p>
        <a:p>
          <a:r>
            <a:rPr lang="en-US" sz="1100"/>
            <a:t>Answer:</a:t>
          </a:r>
          <a:r>
            <a:rPr lang="en-US" sz="1100" baseline="0"/>
            <a:t> </a:t>
          </a:r>
          <a:r>
            <a:rPr lang="en-US" sz="1100" b="1"/>
            <a:t>See Basic</a:t>
          </a:r>
          <a:r>
            <a:rPr lang="en-US" sz="1100" b="1" baseline="0"/>
            <a:t> Model tab for results using Goal Seek.</a:t>
          </a:r>
        </a:p>
        <a:p>
          <a:r>
            <a:rPr lang="en-US" sz="1100" b="0" baseline="0"/>
            <a:t>In order for the rebate and the price cut to be equally desirable, increase in sales must be a value of 16.57%. We can use Goal Seek to test different increase in sales values so that the with rebate value is the same as the with price cut value. Meaning both attributes have the same resulting desirability. </a:t>
          </a:r>
          <a:endParaRPr lang="en-US" sz="1100" b="0"/>
        </a:p>
        <a:p>
          <a:endParaRPr lang="en-US" sz="1100"/>
        </a:p>
        <a:p>
          <a:endParaRPr lang="en-US" sz="1100"/>
        </a:p>
        <a:p>
          <a:endParaRPr lang="en-US" sz="1100"/>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735330</xdr:colOff>
      <xdr:row>4</xdr:row>
      <xdr:rowOff>0</xdr:rowOff>
    </xdr:from>
    <xdr:ext cx="6652260" cy="2159053"/>
    <xdr:sp macro="" textlink="">
      <xdr:nvSpPr>
        <xdr:cNvPr id="2" name="TextBox 1">
          <a:extLst>
            <a:ext uri="{FF2B5EF4-FFF2-40B4-BE49-F238E27FC236}">
              <a16:creationId xmlns:a16="http://schemas.microsoft.com/office/drawing/2014/main" id="{AB4ED4A9-7F48-C1D0-54FD-CC39B9A5DF07}"/>
            </a:ext>
          </a:extLst>
        </xdr:cNvPr>
        <xdr:cNvSpPr txBox="1"/>
      </xdr:nvSpPr>
      <xdr:spPr>
        <a:xfrm>
          <a:off x="3221355" y="762000"/>
          <a:ext cx="6652260" cy="215905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Question 1(b)</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Dataware does not really know the increase in sales that will result from a rebate or price cut. However, the company is sure that the rebate will increase sales by between 15% and 40% and that the price cut will increase sales by between 10% and 30%. Perform a sensitivity analysis (two-way data table) that could be used to help determine Dataware’s best decision. (</a:t>
          </a:r>
          <a:r>
            <a:rPr lang="en-US" sz="1100" i="1">
              <a:solidFill>
                <a:schemeClr val="tx1"/>
              </a:solidFill>
              <a:effectLst/>
              <a:latin typeface="+mn-lt"/>
              <a:ea typeface="+mn-ea"/>
              <a:cs typeface="+mn-cs"/>
            </a:rPr>
            <a:t>Hint: in the template, cell E17 is already setup right for you. This cell compares the profit and shows the best policy.</a:t>
          </a:r>
          <a:r>
            <a:rPr lang="en-US" sz="1100">
              <a:solidFill>
                <a:schemeClr val="tx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Answer: After completing the data table below, it can be seen that rebates should</a:t>
          </a:r>
          <a:r>
            <a:rPr lang="en-US" sz="1100" baseline="0">
              <a:solidFill>
                <a:schemeClr val="tx1"/>
              </a:solidFill>
              <a:effectLst/>
              <a:latin typeface="+mn-lt"/>
              <a:ea typeface="+mn-ea"/>
              <a:cs typeface="+mn-cs"/>
            </a:rPr>
            <a:t> be performed in most cases where projected sales increase past 25%. If the rebate does not cause an increase in sales past 15% then a price cut should be performed. </a:t>
          </a:r>
          <a:endParaRPr lang="en-US" sz="1100">
            <a:solidFill>
              <a:schemeClr val="tx1"/>
            </a:solidFill>
            <a:effectLst/>
            <a:latin typeface="+mn-lt"/>
            <a:ea typeface="+mn-ea"/>
            <a:cs typeface="+mn-cs"/>
          </a:endParaRP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11</xdr:col>
      <xdr:colOff>369570</xdr:colOff>
      <xdr:row>1</xdr:row>
      <xdr:rowOff>190499</xdr:rowOff>
    </xdr:from>
    <xdr:to>
      <xdr:col>26</xdr:col>
      <xdr:colOff>163830</xdr:colOff>
      <xdr:row>28</xdr:row>
      <xdr:rowOff>123824</xdr:rowOff>
    </xdr:to>
    <xdr:sp macro="" textlink="">
      <xdr:nvSpPr>
        <xdr:cNvPr id="2" name="TextBox 1">
          <a:extLst>
            <a:ext uri="{FF2B5EF4-FFF2-40B4-BE49-F238E27FC236}">
              <a16:creationId xmlns:a16="http://schemas.microsoft.com/office/drawing/2014/main" id="{14CA412E-3BC4-94C7-4CCD-81C438F00A41}"/>
            </a:ext>
          </a:extLst>
        </xdr:cNvPr>
        <xdr:cNvSpPr txBox="1"/>
      </xdr:nvSpPr>
      <xdr:spPr>
        <a:xfrm>
          <a:off x="9770745" y="380999"/>
          <a:ext cx="8938260" cy="50768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Question 2.</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Based on Charnes and Cooper (1955). A small company is trying to determine employee salary based on the following attributes: effectiveness, responsibility, initiative, experience, education, self-expression, planning ability, intelligence, and the ability to get things done. Each of the company’s seven executives has been rated on each of these attributes, with the ratings shown in the excel template file. </a:t>
          </a:r>
        </a:p>
        <a:p>
          <a:r>
            <a:rPr lang="en-US" sz="1100">
              <a:solidFill>
                <a:schemeClr val="dk1"/>
              </a:solidFill>
              <a:effectLst/>
              <a:latin typeface="+mn-lt"/>
              <a:ea typeface="+mn-ea"/>
              <a:cs typeface="+mn-cs"/>
            </a:rPr>
            <a:t>The company wants to set each executive’s  salary by multiplying a weight for each attribute by the executive’s score on each attribute. The salaries must satisfy the following constraints:</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The salary of a lower-numbered executive must be at least as large as the salary of a higher-numbered executive.</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	- Executive 1’s salary can be at most $160,000 and executive 7’s salary must be at least $40,000.</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	- The salaries of executives 1, 5, and 7 should match $160,000, $100,000, and $40,000, respectively, </a:t>
          </a:r>
          <a:r>
            <a:rPr lang="en-US" sz="1100" b="1">
              <a:solidFill>
                <a:schemeClr val="dk1"/>
              </a:solidFill>
              <a:effectLst/>
              <a:latin typeface="+mn-lt"/>
              <a:ea typeface="+mn-ea"/>
              <a:cs typeface="+mn-cs"/>
            </a:rPr>
            <a:t>as closely as possible</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p>
        <a:p>
          <a:pPr lvl="0"/>
          <a:r>
            <a:rPr lang="en-US" sz="1100">
              <a:solidFill>
                <a:schemeClr val="dk1"/>
              </a:solidFill>
              <a:effectLst/>
              <a:latin typeface="+mn-lt"/>
              <a:ea typeface="+mn-ea"/>
              <a:cs typeface="+mn-cs"/>
            </a:rPr>
            <a:t>All attribute weights must be nonnegative.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Develop a </a:t>
          </a:r>
          <a:r>
            <a:rPr lang="en-US" sz="1100" b="1">
              <a:solidFill>
                <a:schemeClr val="dk1"/>
              </a:solidFill>
              <a:effectLst/>
              <a:latin typeface="+mn-lt"/>
              <a:ea typeface="+mn-ea"/>
              <a:cs typeface="+mn-cs"/>
            </a:rPr>
            <a:t>linear optimization model</a:t>
          </a:r>
          <a:r>
            <a:rPr lang="en-US" sz="1100">
              <a:solidFill>
                <a:schemeClr val="dk1"/>
              </a:solidFill>
              <a:effectLst/>
              <a:latin typeface="+mn-lt"/>
              <a:ea typeface="+mn-ea"/>
              <a:cs typeface="+mn-cs"/>
            </a:rPr>
            <a:t> for setting salaries. </a:t>
          </a:r>
        </a:p>
        <a:p>
          <a:r>
            <a:rPr lang="en-US" sz="1100">
              <a:solidFill>
                <a:schemeClr val="dk1"/>
              </a:solidFill>
              <a:effectLst/>
              <a:latin typeface="+mn-lt"/>
              <a:ea typeface="+mn-ea"/>
              <a:cs typeface="+mn-cs"/>
            </a:rPr>
            <a:t>(</a:t>
          </a:r>
          <a:r>
            <a:rPr lang="en-US" sz="1100" i="1">
              <a:solidFill>
                <a:schemeClr val="dk1"/>
              </a:solidFill>
              <a:effectLst/>
              <a:latin typeface="+mn-lt"/>
              <a:ea typeface="+mn-ea"/>
              <a:cs typeface="+mn-cs"/>
            </a:rPr>
            <a:t>Hint: For executives 1, 5, and 7, define “over” and “under” decision variable cells and add a constraint such as Executive 5 salary + (Amount executive 5 salary under $100,000) - (Amount executive 5 salary over $100,000) = $100,000. Then the objective cell to minimize is the sum of over and under decision variable cells for positions 1, 5, and 7. If you did not include the over and under decision variable cells, why would your model fail to be linear?)</a:t>
          </a:r>
        </a:p>
        <a:p>
          <a:endParaRPr lang="en-US" sz="1100" i="1">
            <a:solidFill>
              <a:schemeClr val="dk1"/>
            </a:solidFill>
            <a:effectLst/>
            <a:latin typeface="+mn-lt"/>
            <a:ea typeface="+mn-ea"/>
            <a:cs typeface="+mn-cs"/>
          </a:endParaRPr>
        </a:p>
        <a:p>
          <a:endParaRPr lang="en-US" sz="1100" i="1">
            <a:solidFill>
              <a:schemeClr val="dk1"/>
            </a:solidFill>
            <a:effectLst/>
            <a:latin typeface="+mn-lt"/>
            <a:ea typeface="+mn-ea"/>
            <a:cs typeface="+mn-cs"/>
          </a:endParaRPr>
        </a:p>
        <a:p>
          <a:r>
            <a:rPr lang="en-US" sz="1100" i="1">
              <a:solidFill>
                <a:schemeClr val="dk1"/>
              </a:solidFill>
              <a:effectLst/>
              <a:latin typeface="+mn-lt"/>
              <a:ea typeface="+mn-ea"/>
              <a:cs typeface="+mn-cs"/>
            </a:rPr>
            <a:t>Answer: When</a:t>
          </a:r>
          <a:r>
            <a:rPr lang="en-US" sz="1100" i="1" baseline="0">
              <a:solidFill>
                <a:schemeClr val="dk1"/>
              </a:solidFill>
              <a:effectLst/>
              <a:latin typeface="+mn-lt"/>
              <a:ea typeface="+mn-ea"/>
              <a:cs typeface="+mn-cs"/>
            </a:rPr>
            <a:t> we use the over and under decision variable, we are essentially building a model that is enforcing a certain distribution of salaries and effectively bounding the feasible region to those linear constraints. If we were to remove the over and under constraint then the linear bounds would also be removed, changing the nature of this model. Salaries would no longer promise to be within a certain range and therefore determining infitinite/random possibilies of salaries. </a:t>
          </a:r>
          <a:endParaRPr lang="en-US" sz="1100">
            <a:solidFill>
              <a:schemeClr val="dk1"/>
            </a:solidFill>
            <a:effectLst/>
            <a:latin typeface="+mn-lt"/>
            <a:ea typeface="+mn-ea"/>
            <a:cs typeface="+mn-cs"/>
          </a:endParaRP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523875</xdr:colOff>
      <xdr:row>4</xdr:row>
      <xdr:rowOff>142875</xdr:rowOff>
    </xdr:from>
    <xdr:to>
      <xdr:col>8</xdr:col>
      <xdr:colOff>190500</xdr:colOff>
      <xdr:row>9</xdr:row>
      <xdr:rowOff>104775</xdr:rowOff>
    </xdr:to>
    <xdr:sp macro="" textlink="">
      <xdr:nvSpPr>
        <xdr:cNvPr id="2" name="TextBox 1">
          <a:extLst>
            <a:ext uri="{FF2B5EF4-FFF2-40B4-BE49-F238E27FC236}">
              <a16:creationId xmlns:a16="http://schemas.microsoft.com/office/drawing/2014/main" id="{599522A9-579F-4998-A0D3-92BBAECAB108}"/>
            </a:ext>
          </a:extLst>
        </xdr:cNvPr>
        <xdr:cNvSpPr txBox="1"/>
      </xdr:nvSpPr>
      <xdr:spPr>
        <a:xfrm>
          <a:off x="3762375" y="874395"/>
          <a:ext cx="2981325" cy="876300"/>
        </a:xfrm>
        <a:prstGeom prst="roundRect">
          <a:avLst/>
        </a:prstGeom>
        <a:solidFill>
          <a:schemeClr val="bg1">
            <a:lumMod val="85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Average distance between customer and warehouse is of form </a:t>
          </a:r>
          <a:r>
            <a:rPr lang="en-US" sz="1100" b="1"/>
            <a:t>sqrt(A/n), </a:t>
          </a:r>
          <a:r>
            <a:rPr lang="en-US" sz="1100"/>
            <a:t>where A is the area where customers are located, n is number of warehouses.</a:t>
          </a:r>
        </a:p>
      </xdr:txBody>
    </xdr:sp>
    <xdr:clientData/>
  </xdr:twoCellAnchor>
  <xdr:oneCellAnchor>
    <xdr:from>
      <xdr:col>4</xdr:col>
      <xdr:colOff>285750</xdr:colOff>
      <xdr:row>11</xdr:row>
      <xdr:rowOff>152400</xdr:rowOff>
    </xdr:from>
    <xdr:ext cx="7860030" cy="2258311"/>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3E5A7B4-36FB-8961-1009-635A7D0FF193}"/>
                </a:ext>
              </a:extLst>
            </xdr:cNvPr>
            <xdr:cNvSpPr txBox="1"/>
          </xdr:nvSpPr>
          <xdr:spPr>
            <a:xfrm>
              <a:off x="4305300" y="2247900"/>
              <a:ext cx="7860030" cy="225831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Question 3.</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Based on Kolesar and Blum (1973). Suppose that a company must service customers lying in an area of A square miles with n warehouses. Kolesar and Blum showed that when the warehouse(s) are located properly, the average distance between a warehouse and a customer is </a:t>
              </a:r>
              <a14:m>
                <m:oMath xmlns:m="http://schemas.openxmlformats.org/officeDocument/2006/math">
                  <m:sSup>
                    <m:sSupPr>
                      <m:ctrlPr>
                        <a:rPr lang="en-US" sz="1100" i="1">
                          <a:solidFill>
                            <a:schemeClr val="tx1"/>
                          </a:solidFill>
                          <a:effectLst/>
                          <a:latin typeface="Cambria Math" panose="02040503050406030204" pitchFamily="18" charset="0"/>
                          <a:ea typeface="+mn-ea"/>
                          <a:cs typeface="+mn-cs"/>
                        </a:rPr>
                      </m:ctrlPr>
                    </m:sSupPr>
                    <m:e>
                      <m:r>
                        <a:rPr lang="en-US" sz="1100" i="1">
                          <a:solidFill>
                            <a:schemeClr val="tx1"/>
                          </a:solidFill>
                          <a:effectLst/>
                          <a:latin typeface="Cambria Math" panose="02040503050406030204" pitchFamily="18" charset="0"/>
                          <a:ea typeface="+mn-ea"/>
                          <a:cs typeface="+mn-cs"/>
                        </a:rPr>
                        <m:t>(</m:t>
                      </m:r>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𝐴</m:t>
                          </m:r>
                        </m:num>
                        <m:den>
                          <m:r>
                            <a:rPr lang="en-US" sz="1100" i="1">
                              <a:solidFill>
                                <a:schemeClr val="tx1"/>
                              </a:solidFill>
                              <a:effectLst/>
                              <a:latin typeface="Cambria Math" panose="02040503050406030204" pitchFamily="18" charset="0"/>
                              <a:ea typeface="+mn-ea"/>
                              <a:cs typeface="+mn-cs"/>
                            </a:rPr>
                            <m:t>𝑛</m:t>
                          </m:r>
                        </m:den>
                      </m:f>
                      <m:r>
                        <a:rPr lang="en-US" sz="1100" i="1">
                          <a:solidFill>
                            <a:schemeClr val="tx1"/>
                          </a:solidFill>
                          <a:effectLst/>
                          <a:latin typeface="Cambria Math" panose="02040503050406030204" pitchFamily="18" charset="0"/>
                          <a:ea typeface="+mn-ea"/>
                          <a:cs typeface="+mn-cs"/>
                        </a:rPr>
                        <m:t>)</m:t>
                      </m:r>
                    </m:e>
                    <m:sup>
                      <m:f>
                        <m:fPr>
                          <m:ctrlPr>
                            <a:rPr lang="en-US" sz="1100" i="1">
                              <a:solidFill>
                                <a:schemeClr val="tx1"/>
                              </a:solidFill>
                              <a:effectLst/>
                              <a:latin typeface="Cambria Math" panose="02040503050406030204" pitchFamily="18" charset="0"/>
                              <a:ea typeface="+mn-ea"/>
                              <a:cs typeface="+mn-cs"/>
                            </a:rPr>
                          </m:ctrlPr>
                        </m:fPr>
                        <m:num>
                          <m:r>
                            <a:rPr lang="en-US" sz="1100" i="1">
                              <a:solidFill>
                                <a:schemeClr val="tx1"/>
                              </a:solidFill>
                              <a:effectLst/>
                              <a:latin typeface="Cambria Math" panose="02040503050406030204" pitchFamily="18" charset="0"/>
                              <a:ea typeface="+mn-ea"/>
                              <a:cs typeface="+mn-cs"/>
                            </a:rPr>
                            <m:t>1</m:t>
                          </m:r>
                        </m:num>
                        <m:den>
                          <m:r>
                            <a:rPr lang="en-US" sz="1100" i="1">
                              <a:solidFill>
                                <a:schemeClr val="tx1"/>
                              </a:solidFill>
                              <a:effectLst/>
                              <a:latin typeface="Cambria Math" panose="02040503050406030204" pitchFamily="18" charset="0"/>
                              <a:ea typeface="+mn-ea"/>
                              <a:cs typeface="+mn-cs"/>
                            </a:rPr>
                            <m:t>2</m:t>
                          </m:r>
                        </m:den>
                      </m:f>
                    </m:sup>
                  </m:sSup>
                </m:oMath>
              </a14:m>
              <a:r>
                <a:rPr lang="en-US" sz="1100">
                  <a:solidFill>
                    <a:schemeClr val="tx1"/>
                  </a:solidFill>
                  <a:effectLst/>
                  <a:latin typeface="+mn-lt"/>
                  <a:ea typeface="+mn-ea"/>
                  <a:cs typeface="+mn-cs"/>
                </a:rPr>
                <a:t>. Assume that it costs the company $90,000 per year to maintain a warehouse and $5,000,000 to build a warehouse. Also, assume that this $5,000,000 building cost is equivalent to incurring a cost of $500,000 per year indefinitely. The company fills 180,000 orders per year, and the shipping cost per order is $1.25 per mile. If the company serves an area of 120 square miles, how many warehouses (make it as an integer variable) should it have?</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Answer:</a:t>
              </a:r>
              <a:r>
                <a:rPr lang="en-US" sz="1100" baseline="0">
                  <a:solidFill>
                    <a:schemeClr val="tx1"/>
                  </a:solidFill>
                  <a:effectLst/>
                  <a:latin typeface="+mn-lt"/>
                  <a:ea typeface="+mn-ea"/>
                  <a:cs typeface="+mn-cs"/>
                </a:rPr>
                <a:t> If the company serves an area of 120 sqare miles then </a:t>
              </a:r>
              <a:r>
                <a:rPr lang="en-US" sz="1100" b="1" baseline="0">
                  <a:solidFill>
                    <a:schemeClr val="tx1"/>
                  </a:solidFill>
                  <a:effectLst/>
                  <a:latin typeface="+mn-lt"/>
                  <a:ea typeface="+mn-ea"/>
                  <a:cs typeface="+mn-cs"/>
                </a:rPr>
                <a:t>the company should build 2 warehouses </a:t>
              </a:r>
              <a:r>
                <a:rPr lang="en-US" sz="1100" baseline="0">
                  <a:solidFill>
                    <a:schemeClr val="tx1"/>
                  </a:solidFill>
                  <a:effectLst/>
                  <a:latin typeface="+mn-lt"/>
                  <a:ea typeface="+mn-ea"/>
                  <a:cs typeface="+mn-cs"/>
                </a:rPr>
                <a:t>in order to minimize the total yearly cost. </a:t>
              </a:r>
              <a:endParaRPr lang="en-US" sz="1100">
                <a:solidFill>
                  <a:schemeClr val="tx1"/>
                </a:solidFill>
                <a:effectLst/>
                <a:latin typeface="+mn-lt"/>
                <a:ea typeface="+mn-ea"/>
                <a:cs typeface="+mn-cs"/>
              </a:endParaRPr>
            </a:p>
            <a:p>
              <a:endParaRPr lang="en-US" sz="1100"/>
            </a:p>
          </xdr:txBody>
        </xdr:sp>
      </mc:Choice>
      <mc:Fallback xmlns="">
        <xdr:sp macro="" textlink="">
          <xdr:nvSpPr>
            <xdr:cNvPr id="3" name="TextBox 2">
              <a:extLst>
                <a:ext uri="{FF2B5EF4-FFF2-40B4-BE49-F238E27FC236}">
                  <a16:creationId xmlns:a16="http://schemas.microsoft.com/office/drawing/2014/main" id="{B3E5A7B4-36FB-8961-1009-635A7D0FF193}"/>
                </a:ext>
              </a:extLst>
            </xdr:cNvPr>
            <xdr:cNvSpPr txBox="1"/>
          </xdr:nvSpPr>
          <xdr:spPr>
            <a:xfrm>
              <a:off x="4305300" y="2247900"/>
              <a:ext cx="7860030" cy="2258311"/>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solidFill>
                  <a:effectLst/>
                  <a:latin typeface="+mn-lt"/>
                  <a:ea typeface="+mn-ea"/>
                  <a:cs typeface="+mn-cs"/>
                </a:rPr>
                <a:t>Question 3.</a:t>
              </a:r>
            </a:p>
            <a:p>
              <a:r>
                <a:rPr lang="en-US" sz="1100">
                  <a:solidFill>
                    <a:schemeClr val="tx1"/>
                  </a:solidFill>
                  <a:effectLst/>
                  <a:latin typeface="+mn-lt"/>
                  <a:ea typeface="+mn-ea"/>
                  <a:cs typeface="+mn-cs"/>
                </a:rPr>
                <a:t> </a:t>
              </a:r>
            </a:p>
            <a:p>
              <a:r>
                <a:rPr lang="en-US" sz="1100">
                  <a:solidFill>
                    <a:schemeClr val="tx1"/>
                  </a:solidFill>
                  <a:effectLst/>
                  <a:latin typeface="+mn-lt"/>
                  <a:ea typeface="+mn-ea"/>
                  <a:cs typeface="+mn-cs"/>
                </a:rPr>
                <a:t>Based on Kolesar and Blum (1973). Suppose that a company must service customers lying in an area of A square miles with n warehouses. Kolesar and Blum showed that when the warehouse(s) are located properly, the average distance between a warehouse and a customer is </a:t>
              </a:r>
              <a:r>
                <a:rPr lang="en-US" sz="1100" i="0">
                  <a:solidFill>
                    <a:schemeClr val="tx1"/>
                  </a:solidFill>
                  <a:effectLst/>
                  <a:latin typeface="Cambria Math" panose="02040503050406030204" pitchFamily="18" charset="0"/>
                  <a:ea typeface="+mn-ea"/>
                  <a:cs typeface="+mn-cs"/>
                </a:rPr>
                <a:t>〖(𝐴/𝑛)〗^(1/2)</a:t>
              </a:r>
              <a:r>
                <a:rPr lang="en-US" sz="1100">
                  <a:solidFill>
                    <a:schemeClr val="tx1"/>
                  </a:solidFill>
                  <a:effectLst/>
                  <a:latin typeface="+mn-lt"/>
                  <a:ea typeface="+mn-ea"/>
                  <a:cs typeface="+mn-cs"/>
                </a:rPr>
                <a:t>. Assume that it costs the company $90,000 per year to maintain a warehouse and $5,000,000 to build a warehouse. Also, assume that this $5,000,000 building cost is equivalent to incurring a cost of $500,000 per year indefinitely. The company fills 180,000 orders per year, and the shipping cost per order is $1.25 per mile. If the company serves an area of 120 square miles, how many warehouses (make it as an integer variable) should it have?</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Answer:</a:t>
              </a:r>
              <a:r>
                <a:rPr lang="en-US" sz="1100" baseline="0">
                  <a:solidFill>
                    <a:schemeClr val="tx1"/>
                  </a:solidFill>
                  <a:effectLst/>
                  <a:latin typeface="+mn-lt"/>
                  <a:ea typeface="+mn-ea"/>
                  <a:cs typeface="+mn-cs"/>
                </a:rPr>
                <a:t> If the company serves an area of 120 sqare miles then </a:t>
              </a:r>
              <a:r>
                <a:rPr lang="en-US" sz="1100" b="1" baseline="0">
                  <a:solidFill>
                    <a:schemeClr val="tx1"/>
                  </a:solidFill>
                  <a:effectLst/>
                  <a:latin typeface="+mn-lt"/>
                  <a:ea typeface="+mn-ea"/>
                  <a:cs typeface="+mn-cs"/>
                </a:rPr>
                <a:t>the company should build 2 warehouses </a:t>
              </a:r>
              <a:r>
                <a:rPr lang="en-US" sz="1100" baseline="0">
                  <a:solidFill>
                    <a:schemeClr val="tx1"/>
                  </a:solidFill>
                  <a:effectLst/>
                  <a:latin typeface="+mn-lt"/>
                  <a:ea typeface="+mn-ea"/>
                  <a:cs typeface="+mn-cs"/>
                </a:rPr>
                <a:t>in order to minimize the total yearly cost. </a:t>
              </a:r>
              <a:endParaRPr lang="en-US" sz="1100">
                <a:solidFill>
                  <a:schemeClr val="tx1"/>
                </a:solidFill>
                <a:effectLst/>
                <a:latin typeface="+mn-lt"/>
                <a:ea typeface="+mn-ea"/>
                <a:cs typeface="+mn-cs"/>
              </a:endParaRPr>
            </a:p>
            <a:p>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8</xdr:col>
      <xdr:colOff>38100</xdr:colOff>
      <xdr:row>16</xdr:row>
      <xdr:rowOff>57151</xdr:rowOff>
    </xdr:from>
    <xdr:to>
      <xdr:col>18</xdr:col>
      <xdr:colOff>542925</xdr:colOff>
      <xdr:row>27</xdr:row>
      <xdr:rowOff>19051</xdr:rowOff>
    </xdr:to>
    <xdr:sp macro="" textlink="">
      <xdr:nvSpPr>
        <xdr:cNvPr id="2" name="TextBox 1">
          <a:extLst>
            <a:ext uri="{FF2B5EF4-FFF2-40B4-BE49-F238E27FC236}">
              <a16:creationId xmlns:a16="http://schemas.microsoft.com/office/drawing/2014/main" id="{BFA77A4A-3AC0-4B5E-B232-AD2D9AB8730A}"/>
            </a:ext>
          </a:extLst>
        </xdr:cNvPr>
        <xdr:cNvSpPr txBox="1"/>
      </xdr:nvSpPr>
      <xdr:spPr>
        <a:xfrm>
          <a:off x="5857875" y="3105151"/>
          <a:ext cx="6600825"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problem</a:t>
          </a:r>
          <a:r>
            <a:rPr lang="en-US" sz="1100" baseline="0"/>
            <a:t> was a bit confusing because I was unable to distinguish the difference between "Produce this month" and "Production Level". After awhile I was able to determine that this is a two level decision problem and that "Produce this month" is a binary variable and that "Production Level" is the amount to produce in this period. </a:t>
          </a:r>
        </a:p>
        <a:p>
          <a:endParaRPr lang="en-US" sz="1100" baseline="0"/>
        </a:p>
        <a:p>
          <a:r>
            <a:rPr lang="en-US" sz="1100" baseline="0"/>
            <a:t>I adjusted the "Meet demand on time" constraint so that the demand is always met and so that holding costs do not incur. For effective capacity, I just allowed there to be a capacity = demand if the Month is chosen for production. </a:t>
          </a:r>
        </a:p>
        <a:p>
          <a:endParaRPr lang="en-US" sz="1100" baseline="0"/>
        </a:p>
        <a:p>
          <a:r>
            <a:rPr lang="en-US" sz="1100" baseline="0"/>
            <a:t>I believe this model is pretty sound since it makes sure that demand is met and that holding cost is minimized. </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9A1C-8528-4822-B920-3304ABB58072}">
  <dimension ref="A1:E20"/>
  <sheetViews>
    <sheetView workbookViewId="0">
      <selection activeCell="B19" sqref="B19"/>
    </sheetView>
  </sheetViews>
  <sheetFormatPr defaultColWidth="8.7109375" defaultRowHeight="15" x14ac:dyDescent="0.25"/>
  <cols>
    <col min="1" max="1" width="22.7109375" style="2" customWidth="1"/>
    <col min="2" max="2" width="10.85546875" style="2" bestFit="1" customWidth="1"/>
    <col min="3" max="16384" width="8.7109375" style="2"/>
  </cols>
  <sheetData>
    <row r="1" spans="1:5" x14ac:dyDescent="0.25">
      <c r="A1" s="1" t="s">
        <v>0</v>
      </c>
      <c r="D1" s="1"/>
    </row>
    <row r="2" spans="1:5" x14ac:dyDescent="0.25">
      <c r="D2" s="3"/>
      <c r="E2" s="4"/>
    </row>
    <row r="3" spans="1:5" x14ac:dyDescent="0.25">
      <c r="A3" s="1" t="s">
        <v>1</v>
      </c>
      <c r="D3" s="3"/>
      <c r="E3" s="4"/>
    </row>
    <row r="4" spans="1:5" x14ac:dyDescent="0.25">
      <c r="A4" s="28" t="s">
        <v>2</v>
      </c>
      <c r="B4" s="29">
        <v>40000</v>
      </c>
      <c r="D4" s="3"/>
      <c r="E4" s="4"/>
    </row>
    <row r="5" spans="1:5" x14ac:dyDescent="0.25">
      <c r="A5" s="28" t="s">
        <v>3</v>
      </c>
      <c r="B5" s="30">
        <v>45</v>
      </c>
    </row>
    <row r="6" spans="1:5" x14ac:dyDescent="0.25">
      <c r="A6" s="28" t="s">
        <v>4</v>
      </c>
      <c r="B6" s="30">
        <v>5</v>
      </c>
    </row>
    <row r="8" spans="1:5" x14ac:dyDescent="0.25">
      <c r="A8" s="1" t="s">
        <v>5</v>
      </c>
    </row>
    <row r="9" spans="1:5" x14ac:dyDescent="0.25">
      <c r="A9" s="28" t="s">
        <v>6</v>
      </c>
      <c r="B9" s="30">
        <v>10</v>
      </c>
    </row>
    <row r="10" spans="1:5" x14ac:dyDescent="0.25">
      <c r="A10" s="28" t="s">
        <v>7</v>
      </c>
      <c r="B10" s="31">
        <v>0.5</v>
      </c>
    </row>
    <row r="11" spans="1:5" x14ac:dyDescent="0.25">
      <c r="A11" s="28" t="s">
        <v>8</v>
      </c>
      <c r="B11" s="32">
        <v>0.16571428571428562</v>
      </c>
    </row>
    <row r="13" spans="1:5" x14ac:dyDescent="0.25">
      <c r="A13" s="1" t="s">
        <v>9</v>
      </c>
    </row>
    <row r="14" spans="1:5" x14ac:dyDescent="0.25">
      <c r="A14" s="28" t="s">
        <v>10</v>
      </c>
      <c r="B14" s="30">
        <v>6</v>
      </c>
    </row>
    <row r="15" spans="1:5" x14ac:dyDescent="0.25">
      <c r="A15" s="28" t="s">
        <v>8</v>
      </c>
      <c r="B15" s="31">
        <v>0.2</v>
      </c>
    </row>
    <row r="17" spans="1:2" x14ac:dyDescent="0.25">
      <c r="A17" s="1" t="s">
        <v>11</v>
      </c>
    </row>
    <row r="18" spans="1:2" x14ac:dyDescent="0.25">
      <c r="A18" s="2" t="s">
        <v>12</v>
      </c>
      <c r="B18" s="10">
        <f>B4*(B5-B6)</f>
        <v>1600000</v>
      </c>
    </row>
    <row r="19" spans="1:2" x14ac:dyDescent="0.25">
      <c r="A19" s="2" t="s">
        <v>13</v>
      </c>
      <c r="B19" s="10">
        <f>((B4*(1+B11))*(B5-B6)-((B4*(1+B11)*B10)*B9))</f>
        <v>1632000</v>
      </c>
    </row>
    <row r="20" spans="1:2" x14ac:dyDescent="0.25">
      <c r="A20" s="2" t="s">
        <v>14</v>
      </c>
      <c r="B20" s="10">
        <f>B4*(1+B15)*(B5-B14-B6)</f>
        <v>1632000</v>
      </c>
    </row>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D22C7-002E-41B4-B110-06A7B295FE8A}">
  <dimension ref="A1:I20"/>
  <sheetViews>
    <sheetView workbookViewId="0">
      <selection activeCell="H17" sqref="H17:I18"/>
    </sheetView>
  </sheetViews>
  <sheetFormatPr defaultColWidth="8.7109375" defaultRowHeight="15" x14ac:dyDescent="0.25"/>
  <cols>
    <col min="1" max="1" width="18.42578125" style="2" customWidth="1"/>
    <col min="2" max="2" width="9.5703125" style="2" bestFit="1" customWidth="1"/>
    <col min="3" max="7" width="8.7109375" style="2"/>
    <col min="8" max="8" width="22.85546875" style="2" customWidth="1"/>
    <col min="9" max="16384" width="8.7109375" style="2"/>
  </cols>
  <sheetData>
    <row r="1" spans="1:5" x14ac:dyDescent="0.25">
      <c r="A1" s="1" t="s">
        <v>15</v>
      </c>
      <c r="D1" s="1"/>
    </row>
    <row r="2" spans="1:5" x14ac:dyDescent="0.25">
      <c r="D2" s="3"/>
      <c r="E2" s="4"/>
    </row>
    <row r="3" spans="1:5" x14ac:dyDescent="0.25">
      <c r="A3" s="1" t="s">
        <v>1</v>
      </c>
      <c r="D3" s="3"/>
      <c r="E3" s="4"/>
    </row>
    <row r="4" spans="1:5" x14ac:dyDescent="0.25">
      <c r="A4" s="2" t="s">
        <v>2</v>
      </c>
      <c r="B4" s="2">
        <v>40000</v>
      </c>
    </row>
    <row r="5" spans="1:5" x14ac:dyDescent="0.25">
      <c r="A5" s="2" t="s">
        <v>3</v>
      </c>
      <c r="B5" s="10">
        <v>45</v>
      </c>
    </row>
    <row r="6" spans="1:5" x14ac:dyDescent="0.25">
      <c r="A6" s="2" t="s">
        <v>4</v>
      </c>
      <c r="B6" s="10">
        <v>5</v>
      </c>
    </row>
    <row r="8" spans="1:5" x14ac:dyDescent="0.25">
      <c r="A8" s="1" t="s">
        <v>5</v>
      </c>
    </row>
    <row r="9" spans="1:5" x14ac:dyDescent="0.25">
      <c r="A9" s="2" t="s">
        <v>6</v>
      </c>
      <c r="B9" s="10">
        <v>10</v>
      </c>
    </row>
    <row r="10" spans="1:5" x14ac:dyDescent="0.25">
      <c r="A10" s="2" t="s">
        <v>7</v>
      </c>
      <c r="B10" s="11">
        <v>0.5</v>
      </c>
    </row>
    <row r="11" spans="1:5" x14ac:dyDescent="0.25">
      <c r="A11" s="2" t="s">
        <v>8</v>
      </c>
      <c r="B11" s="12">
        <v>0.3</v>
      </c>
    </row>
    <row r="13" spans="1:5" x14ac:dyDescent="0.25">
      <c r="A13" s="1" t="s">
        <v>9</v>
      </c>
    </row>
    <row r="14" spans="1:5" x14ac:dyDescent="0.25">
      <c r="A14" s="2" t="s">
        <v>10</v>
      </c>
      <c r="B14" s="10">
        <v>6</v>
      </c>
    </row>
    <row r="15" spans="1:5" x14ac:dyDescent="0.25">
      <c r="A15" s="2" t="s">
        <v>8</v>
      </c>
      <c r="B15" s="11">
        <v>0.2</v>
      </c>
    </row>
    <row r="17" spans="1:9" x14ac:dyDescent="0.25">
      <c r="A17" s="1" t="s">
        <v>11</v>
      </c>
      <c r="H17" s="2" t="s">
        <v>91</v>
      </c>
      <c r="I17" s="15" t="s">
        <v>90</v>
      </c>
    </row>
    <row r="18" spans="1:9" x14ac:dyDescent="0.25">
      <c r="A18" s="2" t="s">
        <v>12</v>
      </c>
      <c r="B18" s="10"/>
      <c r="H18" s="2" t="s">
        <v>92</v>
      </c>
    </row>
    <row r="19" spans="1:9" x14ac:dyDescent="0.25">
      <c r="A19" s="2" t="s">
        <v>13</v>
      </c>
      <c r="B19" s="10"/>
    </row>
    <row r="20" spans="1:9" x14ac:dyDescent="0.25">
      <c r="A20" s="2" t="s">
        <v>14</v>
      </c>
      <c r="B20" s="10"/>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F22B1-85F5-4AAF-9EB7-F85179112BE0}">
  <dimension ref="A1:H29"/>
  <sheetViews>
    <sheetView tabSelected="1" workbookViewId="0">
      <selection activeCell="D21" sqref="D21"/>
    </sheetView>
  </sheetViews>
  <sheetFormatPr defaultColWidth="8.7109375" defaultRowHeight="15" x14ac:dyDescent="0.25"/>
  <cols>
    <col min="1" max="1" width="18.42578125" style="2" customWidth="1"/>
    <col min="2" max="2" width="10.140625" style="2" bestFit="1" customWidth="1"/>
    <col min="3" max="3" width="8.7109375" style="2"/>
    <col min="4" max="4" width="12" style="2" customWidth="1"/>
    <col min="5" max="7" width="8.7109375" style="2"/>
    <col min="8" max="8" width="10.140625" style="2" bestFit="1" customWidth="1"/>
    <col min="9" max="16384" width="8.7109375" style="2"/>
  </cols>
  <sheetData>
    <row r="1" spans="1:8" x14ac:dyDescent="0.25">
      <c r="A1" s="1" t="s">
        <v>15</v>
      </c>
      <c r="D1" s="1"/>
    </row>
    <row r="2" spans="1:8" x14ac:dyDescent="0.25">
      <c r="D2" s="3"/>
      <c r="E2" s="4"/>
    </row>
    <row r="3" spans="1:8" x14ac:dyDescent="0.25">
      <c r="A3" s="1" t="s">
        <v>1</v>
      </c>
      <c r="D3" s="3"/>
      <c r="E3" s="4"/>
      <c r="H3" s="10"/>
    </row>
    <row r="4" spans="1:8" x14ac:dyDescent="0.25">
      <c r="A4" s="28" t="s">
        <v>2</v>
      </c>
      <c r="B4" s="28">
        <v>40000</v>
      </c>
      <c r="D4" s="3"/>
      <c r="E4" s="4"/>
    </row>
    <row r="5" spans="1:8" x14ac:dyDescent="0.25">
      <c r="A5" s="28" t="s">
        <v>3</v>
      </c>
      <c r="B5" s="30">
        <v>45</v>
      </c>
      <c r="D5" s="3"/>
      <c r="E5" s="4"/>
    </row>
    <row r="6" spans="1:8" x14ac:dyDescent="0.25">
      <c r="A6" s="28" t="s">
        <v>4</v>
      </c>
      <c r="B6" s="30">
        <v>5</v>
      </c>
      <c r="D6" s="3"/>
      <c r="E6" s="4"/>
    </row>
    <row r="8" spans="1:8" x14ac:dyDescent="0.25">
      <c r="A8" s="1" t="s">
        <v>5</v>
      </c>
    </row>
    <row r="9" spans="1:8" x14ac:dyDescent="0.25">
      <c r="A9" s="28" t="s">
        <v>6</v>
      </c>
      <c r="B9" s="30">
        <v>10</v>
      </c>
    </row>
    <row r="10" spans="1:8" x14ac:dyDescent="0.25">
      <c r="A10" s="28" t="s">
        <v>7</v>
      </c>
      <c r="B10" s="31">
        <v>0.5</v>
      </c>
    </row>
    <row r="11" spans="1:8" x14ac:dyDescent="0.25">
      <c r="A11" s="28" t="s">
        <v>8</v>
      </c>
      <c r="B11" s="31">
        <v>0.3</v>
      </c>
    </row>
    <row r="13" spans="1:8" x14ac:dyDescent="0.25">
      <c r="A13" s="1" t="s">
        <v>9</v>
      </c>
    </row>
    <row r="14" spans="1:8" x14ac:dyDescent="0.25">
      <c r="A14" s="28" t="s">
        <v>10</v>
      </c>
      <c r="B14" s="30">
        <v>6</v>
      </c>
    </row>
    <row r="15" spans="1:8" x14ac:dyDescent="0.25">
      <c r="A15" s="28" t="s">
        <v>8</v>
      </c>
      <c r="B15" s="31">
        <v>0.2</v>
      </c>
    </row>
    <row r="17" spans="1:6" x14ac:dyDescent="0.25">
      <c r="A17" s="1" t="s">
        <v>11</v>
      </c>
      <c r="D17" s="1" t="s">
        <v>16</v>
      </c>
      <c r="E17" s="13"/>
    </row>
    <row r="18" spans="1:6" x14ac:dyDescent="0.25">
      <c r="A18" s="2" t="s">
        <v>12</v>
      </c>
      <c r="B18" s="10">
        <f>B4*(B5-B6)</f>
        <v>1600000</v>
      </c>
      <c r="D18" s="11"/>
      <c r="E18" s="33" t="str">
        <f>IF(B18=MAX(B18:B20), "Current", IF(B19=MAX(B18:B20), "Rebate","Price cut"))</f>
        <v>Rebate</v>
      </c>
    </row>
    <row r="19" spans="1:6" x14ac:dyDescent="0.25">
      <c r="A19" s="2" t="s">
        <v>13</v>
      </c>
      <c r="B19" s="10">
        <f>((B4*(1+B11))*(B5-B6)-((B4*(1+B11)*B10)*B9))</f>
        <v>1820000</v>
      </c>
      <c r="C19" s="2" t="s">
        <v>93</v>
      </c>
    </row>
    <row r="20" spans="1:6" x14ac:dyDescent="0.25">
      <c r="A20" s="2" t="s">
        <v>14</v>
      </c>
      <c r="B20" s="10">
        <f>B4*(1+B15)*(B5-B14-B6)</f>
        <v>1632000</v>
      </c>
      <c r="C20" s="10">
        <f>B19-B20</f>
        <v>188000</v>
      </c>
      <c r="D20" s="16">
        <f>40000/B4</f>
        <v>1</v>
      </c>
    </row>
    <row r="22" spans="1:6" x14ac:dyDescent="0.25">
      <c r="A22" s="1" t="s">
        <v>17</v>
      </c>
    </row>
    <row r="23" spans="1:6" x14ac:dyDescent="0.25">
      <c r="A23" s="13" t="str">
        <f>E18</f>
        <v>Rebate</v>
      </c>
      <c r="B23" s="11">
        <v>0.1</v>
      </c>
      <c r="C23" s="11">
        <v>0.15</v>
      </c>
      <c r="D23" s="11">
        <v>0.2</v>
      </c>
      <c r="E23" s="11">
        <v>0.25</v>
      </c>
      <c r="F23" s="11">
        <v>0.3</v>
      </c>
    </row>
    <row r="24" spans="1:6" x14ac:dyDescent="0.25">
      <c r="A24" s="11">
        <v>0.15</v>
      </c>
      <c r="B24" s="13" t="str">
        <f t="dataTable" ref="B24:F29" dt2D="1" dtr="1" r1="B15" r2="B11"/>
        <v>Rebate</v>
      </c>
      <c r="C24" s="13" t="str">
        <v>Rebate</v>
      </c>
      <c r="D24" s="13" t="str">
        <v>Price cut</v>
      </c>
      <c r="E24" s="13" t="str">
        <v>Price cut</v>
      </c>
      <c r="F24" s="13" t="str">
        <v>Price cut</v>
      </c>
    </row>
    <row r="25" spans="1:6" x14ac:dyDescent="0.25">
      <c r="A25" s="11">
        <v>0.2</v>
      </c>
      <c r="B25" s="13" t="str">
        <v>Rebate</v>
      </c>
      <c r="C25" s="13" t="str">
        <v>Rebate</v>
      </c>
      <c r="D25" s="13" t="str">
        <v>Rebate</v>
      </c>
      <c r="E25" s="13" t="str">
        <v>Price cut</v>
      </c>
      <c r="F25" s="13" t="str">
        <v>Price cut</v>
      </c>
    </row>
    <row r="26" spans="1:6" x14ac:dyDescent="0.25">
      <c r="A26" s="11">
        <v>0.25</v>
      </c>
      <c r="B26" s="13" t="str">
        <v>Rebate</v>
      </c>
      <c r="C26" s="13" t="str">
        <v>Rebate</v>
      </c>
      <c r="D26" s="13" t="str">
        <v>Rebate</v>
      </c>
      <c r="E26" s="13" t="str">
        <v>Rebate</v>
      </c>
      <c r="F26" s="13" t="str">
        <v>Price cut</v>
      </c>
    </row>
    <row r="27" spans="1:6" x14ac:dyDescent="0.25">
      <c r="A27" s="11">
        <v>0.3</v>
      </c>
      <c r="B27" s="13" t="str">
        <v>Rebate</v>
      </c>
      <c r="C27" s="13" t="str">
        <v>Rebate</v>
      </c>
      <c r="D27" s="13" t="str">
        <v>Rebate</v>
      </c>
      <c r="E27" s="13" t="str">
        <v>Rebate</v>
      </c>
      <c r="F27" s="13" t="str">
        <v>Rebate</v>
      </c>
    </row>
    <row r="28" spans="1:6" x14ac:dyDescent="0.25">
      <c r="A28" s="11">
        <v>0.35</v>
      </c>
      <c r="B28" s="13" t="str">
        <v>Rebate</v>
      </c>
      <c r="C28" s="13" t="str">
        <v>Rebate</v>
      </c>
      <c r="D28" s="13" t="str">
        <v>Rebate</v>
      </c>
      <c r="E28" s="13" t="str">
        <v>Rebate</v>
      </c>
      <c r="F28" s="13" t="str">
        <v>Rebate</v>
      </c>
    </row>
    <row r="29" spans="1:6" x14ac:dyDescent="0.25">
      <c r="A29" s="11">
        <v>0.4</v>
      </c>
      <c r="B29" s="13" t="str">
        <v>Rebate</v>
      </c>
      <c r="C29" s="13" t="str">
        <v>Rebate</v>
      </c>
      <c r="D29" s="13" t="str">
        <v>Rebate</v>
      </c>
      <c r="E29" s="13" t="str">
        <v>Rebate</v>
      </c>
      <c r="F29" s="13" t="str">
        <v>Rebate</v>
      </c>
    </row>
  </sheetData>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D939-1148-476F-803B-B6253C854973}">
  <dimension ref="A1:O25"/>
  <sheetViews>
    <sheetView zoomScaleNormal="100" workbookViewId="0">
      <selection activeCell="I22" sqref="I22"/>
    </sheetView>
  </sheetViews>
  <sheetFormatPr defaultColWidth="8.5703125" defaultRowHeight="15" x14ac:dyDescent="0.25"/>
  <cols>
    <col min="1" max="1" width="16.5703125" style="2" customWidth="1"/>
    <col min="2" max="2" width="12.140625" style="2" bestFit="1" customWidth="1"/>
    <col min="3" max="3" width="11.42578125" style="2" bestFit="1" customWidth="1"/>
    <col min="4" max="4" width="9.85546875" style="2" bestFit="1" customWidth="1"/>
    <col min="5" max="5" width="10.28515625" style="2" bestFit="1" customWidth="1"/>
    <col min="6" max="6" width="10.42578125" style="2" customWidth="1"/>
    <col min="7" max="7" width="13.85546875" style="2" bestFit="1" customWidth="1"/>
    <col min="8" max="8" width="14.28515625" style="2" bestFit="1" customWidth="1"/>
    <col min="9" max="9" width="15.85546875" style="2" bestFit="1" customWidth="1"/>
    <col min="10" max="10" width="17.7109375" style="2" bestFit="1" customWidth="1"/>
    <col min="11" max="14" width="8.5703125" style="2"/>
    <col min="15" max="15" width="9.85546875" style="2" customWidth="1"/>
    <col min="16" max="16" width="15.85546875" style="2" bestFit="1" customWidth="1"/>
    <col min="17" max="16384" width="8.5703125" style="2"/>
  </cols>
  <sheetData>
    <row r="1" spans="1:15" x14ac:dyDescent="0.25">
      <c r="A1" s="1" t="s">
        <v>19</v>
      </c>
    </row>
    <row r="3" spans="1:15" x14ac:dyDescent="0.25">
      <c r="A3" s="9" t="s">
        <v>20</v>
      </c>
      <c r="B3" s="13" t="s">
        <v>21</v>
      </c>
      <c r="C3" s="13" t="s">
        <v>22</v>
      </c>
      <c r="D3" s="13" t="s">
        <v>23</v>
      </c>
      <c r="E3" s="13" t="s">
        <v>24</v>
      </c>
      <c r="F3" s="13" t="s">
        <v>25</v>
      </c>
      <c r="G3" s="13" t="s">
        <v>26</v>
      </c>
      <c r="H3" s="13" t="s">
        <v>27</v>
      </c>
      <c r="I3" s="13" t="s">
        <v>28</v>
      </c>
      <c r="J3" s="13" t="s">
        <v>29</v>
      </c>
      <c r="K3" s="13" t="s">
        <v>30</v>
      </c>
      <c r="L3" s="13"/>
      <c r="M3" s="13"/>
      <c r="O3" s="13"/>
    </row>
    <row r="4" spans="1:15" x14ac:dyDescent="0.25">
      <c r="A4" s="9">
        <v>1</v>
      </c>
      <c r="B4" s="23">
        <v>3</v>
      </c>
      <c r="C4" s="23">
        <v>4</v>
      </c>
      <c r="D4" s="23">
        <v>4</v>
      </c>
      <c r="E4" s="23">
        <v>4</v>
      </c>
      <c r="F4" s="23">
        <v>4</v>
      </c>
      <c r="G4" s="23">
        <v>4</v>
      </c>
      <c r="H4" s="23">
        <v>5</v>
      </c>
      <c r="I4" s="23">
        <v>3</v>
      </c>
      <c r="J4" s="23">
        <v>4</v>
      </c>
      <c r="K4" s="10">
        <f>SUMPRODUCT($B$13:$J$13,B4:J4)</f>
        <v>160000.00000000003</v>
      </c>
    </row>
    <row r="5" spans="1:15" x14ac:dyDescent="0.25">
      <c r="A5" s="9">
        <v>2</v>
      </c>
      <c r="B5" s="23">
        <v>3</v>
      </c>
      <c r="C5" s="23">
        <v>4</v>
      </c>
      <c r="D5" s="23">
        <v>3</v>
      </c>
      <c r="E5" s="23">
        <v>3</v>
      </c>
      <c r="F5" s="23">
        <v>1</v>
      </c>
      <c r="G5" s="23">
        <v>0</v>
      </c>
      <c r="H5" s="23">
        <v>3</v>
      </c>
      <c r="I5" s="23">
        <v>2</v>
      </c>
      <c r="J5" s="23">
        <v>2</v>
      </c>
      <c r="K5" s="10">
        <f t="shared" ref="K5:K10" si="0">SUMPRODUCT($B$13:$J$13,B5:J5)</f>
        <v>97142.857142857159</v>
      </c>
    </row>
    <row r="6" spans="1:15" x14ac:dyDescent="0.25">
      <c r="A6" s="9">
        <v>3</v>
      </c>
      <c r="B6" s="23">
        <v>2</v>
      </c>
      <c r="C6" s="23">
        <v>3</v>
      </c>
      <c r="D6" s="23">
        <v>2</v>
      </c>
      <c r="E6" s="23">
        <v>2</v>
      </c>
      <c r="F6" s="23">
        <v>1</v>
      </c>
      <c r="G6" s="23">
        <v>0</v>
      </c>
      <c r="H6" s="23">
        <v>2</v>
      </c>
      <c r="I6" s="23">
        <v>2</v>
      </c>
      <c r="J6" s="23">
        <v>3</v>
      </c>
      <c r="K6" s="10">
        <f t="shared" si="0"/>
        <v>85714.285714285725</v>
      </c>
    </row>
    <row r="7" spans="1:15" x14ac:dyDescent="0.25">
      <c r="A7" s="9">
        <v>4</v>
      </c>
      <c r="B7" s="23">
        <v>0</v>
      </c>
      <c r="C7" s="23">
        <v>2</v>
      </c>
      <c r="D7" s="23">
        <v>2</v>
      </c>
      <c r="E7" s="23">
        <v>2</v>
      </c>
      <c r="F7" s="23">
        <v>0</v>
      </c>
      <c r="G7" s="23">
        <v>2</v>
      </c>
      <c r="H7" s="23">
        <v>2</v>
      </c>
      <c r="I7" s="23">
        <v>2</v>
      </c>
      <c r="J7" s="23">
        <v>2</v>
      </c>
      <c r="K7" s="10">
        <f t="shared" si="0"/>
        <v>85714.285714285739</v>
      </c>
    </row>
    <row r="8" spans="1:15" x14ac:dyDescent="0.25">
      <c r="A8" s="9">
        <v>5</v>
      </c>
      <c r="B8" s="23">
        <v>1</v>
      </c>
      <c r="C8" s="23">
        <v>3</v>
      </c>
      <c r="D8" s="23">
        <v>1</v>
      </c>
      <c r="E8" s="23">
        <v>1</v>
      </c>
      <c r="F8" s="23">
        <v>1</v>
      </c>
      <c r="G8" s="23">
        <v>4</v>
      </c>
      <c r="H8" s="23">
        <v>3</v>
      </c>
      <c r="I8" s="23">
        <v>1</v>
      </c>
      <c r="J8" s="23">
        <v>2</v>
      </c>
      <c r="K8" s="10">
        <f t="shared" si="0"/>
        <v>85714.285714285725</v>
      </c>
    </row>
    <row r="9" spans="1:15" x14ac:dyDescent="0.25">
      <c r="A9" s="9">
        <v>6</v>
      </c>
      <c r="B9" s="23">
        <v>0</v>
      </c>
      <c r="C9" s="23">
        <v>2</v>
      </c>
      <c r="D9" s="23">
        <v>1</v>
      </c>
      <c r="E9" s="23">
        <v>1</v>
      </c>
      <c r="F9" s="23">
        <v>1</v>
      </c>
      <c r="G9" s="23">
        <v>0</v>
      </c>
      <c r="H9" s="23">
        <v>2</v>
      </c>
      <c r="I9" s="23">
        <v>2</v>
      </c>
      <c r="J9" s="23">
        <v>2</v>
      </c>
      <c r="K9" s="10">
        <f t="shared" si="0"/>
        <v>68571.42857142858</v>
      </c>
    </row>
    <row r="10" spans="1:15" x14ac:dyDescent="0.25">
      <c r="A10" s="9">
        <v>7</v>
      </c>
      <c r="B10" s="23">
        <v>0</v>
      </c>
      <c r="C10" s="23">
        <v>2</v>
      </c>
      <c r="D10" s="23">
        <v>1</v>
      </c>
      <c r="E10" s="23">
        <v>1</v>
      </c>
      <c r="F10" s="23">
        <v>0</v>
      </c>
      <c r="G10" s="23">
        <v>0</v>
      </c>
      <c r="H10" s="23">
        <v>1</v>
      </c>
      <c r="I10" s="23">
        <v>1</v>
      </c>
      <c r="J10" s="23">
        <v>2</v>
      </c>
      <c r="K10" s="10">
        <f t="shared" si="0"/>
        <v>40000.000000000007</v>
      </c>
    </row>
    <row r="12" spans="1:15" x14ac:dyDescent="0.25">
      <c r="K12" s="13"/>
    </row>
    <row r="13" spans="1:15" x14ac:dyDescent="0.25">
      <c r="A13" s="2" t="s">
        <v>31</v>
      </c>
      <c r="B13" s="24">
        <v>5714.2857142857156</v>
      </c>
      <c r="C13" s="24">
        <v>5714.2857142857129</v>
      </c>
      <c r="D13" s="25">
        <v>0</v>
      </c>
      <c r="E13" s="25">
        <v>0</v>
      </c>
      <c r="F13" s="25">
        <v>0</v>
      </c>
      <c r="G13" s="24">
        <v>8571.4285714285725</v>
      </c>
      <c r="H13" s="25">
        <v>0</v>
      </c>
      <c r="I13" s="24">
        <v>28571.42857142858</v>
      </c>
      <c r="J13" s="25">
        <v>0</v>
      </c>
      <c r="L13" s="9"/>
    </row>
    <row r="15" spans="1:15" x14ac:dyDescent="0.25">
      <c r="A15" s="2" t="s">
        <v>32</v>
      </c>
      <c r="F15" s="2" t="s">
        <v>33</v>
      </c>
    </row>
    <row r="16" spans="1:15" x14ac:dyDescent="0.25">
      <c r="A16" s="2" t="s">
        <v>34</v>
      </c>
      <c r="B16" s="13" t="s">
        <v>35</v>
      </c>
      <c r="F16" s="2" t="s">
        <v>36</v>
      </c>
      <c r="G16" s="10">
        <f>K4</f>
        <v>160000.00000000003</v>
      </c>
      <c r="H16" s="9" t="s">
        <v>37</v>
      </c>
      <c r="I16" s="23">
        <v>160000</v>
      </c>
    </row>
    <row r="17" spans="1:11" x14ac:dyDescent="0.25">
      <c r="A17" s="15" t="s">
        <v>38</v>
      </c>
      <c r="B17" s="14">
        <f>K4-K5</f>
        <v>62857.14285714287</v>
      </c>
      <c r="C17" s="9" t="s">
        <v>18</v>
      </c>
      <c r="D17" s="2">
        <v>0</v>
      </c>
      <c r="F17" s="2" t="s">
        <v>39</v>
      </c>
      <c r="G17" s="10">
        <f>K10</f>
        <v>40000.000000000007</v>
      </c>
      <c r="H17" s="9" t="s">
        <v>18</v>
      </c>
      <c r="I17" s="23">
        <v>40000</v>
      </c>
    </row>
    <row r="18" spans="1:11" x14ac:dyDescent="0.25">
      <c r="A18" s="15" t="s">
        <v>40</v>
      </c>
      <c r="B18" s="14">
        <f t="shared" ref="B18:B22" si="1">K5-K6</f>
        <v>11428.571428571435</v>
      </c>
      <c r="C18" s="9" t="s">
        <v>18</v>
      </c>
      <c r="D18" s="2">
        <v>0</v>
      </c>
    </row>
    <row r="19" spans="1:11" x14ac:dyDescent="0.25">
      <c r="A19" s="15" t="s">
        <v>41</v>
      </c>
      <c r="B19" s="14">
        <f t="shared" si="1"/>
        <v>0</v>
      </c>
      <c r="C19" s="9" t="s">
        <v>18</v>
      </c>
      <c r="D19" s="2">
        <v>0</v>
      </c>
      <c r="F19" s="2" t="s">
        <v>42</v>
      </c>
    </row>
    <row r="20" spans="1:11" x14ac:dyDescent="0.25">
      <c r="A20" s="15" t="s">
        <v>43</v>
      </c>
      <c r="B20" s="14">
        <f t="shared" si="1"/>
        <v>0</v>
      </c>
      <c r="C20" s="9" t="s">
        <v>18</v>
      </c>
      <c r="D20" s="2">
        <v>0</v>
      </c>
      <c r="G20" s="13" t="s">
        <v>44</v>
      </c>
      <c r="H20" s="13" t="s">
        <v>45</v>
      </c>
      <c r="I20" s="3" t="s">
        <v>46</v>
      </c>
      <c r="K20" s="13" t="s">
        <v>47</v>
      </c>
    </row>
    <row r="21" spans="1:11" x14ac:dyDescent="0.25">
      <c r="A21" s="15" t="s">
        <v>48</v>
      </c>
      <c r="B21" s="14">
        <f t="shared" si="1"/>
        <v>17142.857142857145</v>
      </c>
      <c r="C21" s="9" t="s">
        <v>18</v>
      </c>
      <c r="D21" s="2">
        <v>0</v>
      </c>
      <c r="F21" s="2" t="s">
        <v>36</v>
      </c>
      <c r="G21" s="25">
        <v>0</v>
      </c>
      <c r="H21" s="25">
        <v>0</v>
      </c>
      <c r="I21" s="10">
        <f>K4+G21-H21</f>
        <v>160000.00000000003</v>
      </c>
      <c r="J21" s="9" t="s">
        <v>49</v>
      </c>
      <c r="K21" s="23">
        <v>160000</v>
      </c>
    </row>
    <row r="22" spans="1:11" x14ac:dyDescent="0.25">
      <c r="A22" s="15" t="s">
        <v>50</v>
      </c>
      <c r="B22" s="14">
        <f t="shared" si="1"/>
        <v>28571.428571428572</v>
      </c>
      <c r="C22" s="9" t="s">
        <v>18</v>
      </c>
      <c r="D22" s="2">
        <v>0</v>
      </c>
      <c r="F22" s="2" t="s">
        <v>51</v>
      </c>
      <c r="G22" s="24">
        <v>14285.714285714283</v>
      </c>
      <c r="H22" s="25">
        <v>0</v>
      </c>
      <c r="I22" s="16">
        <f>K8+G22-H22</f>
        <v>100000</v>
      </c>
      <c r="J22" s="9" t="s">
        <v>49</v>
      </c>
      <c r="K22" s="23">
        <v>100000</v>
      </c>
    </row>
    <row r="23" spans="1:11" x14ac:dyDescent="0.25">
      <c r="F23" s="2" t="s">
        <v>52</v>
      </c>
      <c r="G23" s="25">
        <v>0</v>
      </c>
      <c r="H23" s="25">
        <v>0</v>
      </c>
      <c r="I23" s="10">
        <f>K10+G23-H23</f>
        <v>40000.000000000007</v>
      </c>
      <c r="J23" s="9" t="s">
        <v>49</v>
      </c>
      <c r="K23" s="23">
        <v>40000</v>
      </c>
    </row>
    <row r="25" spans="1:11" x14ac:dyDescent="0.25">
      <c r="A25" s="2" t="s">
        <v>53</v>
      </c>
      <c r="B25" s="22">
        <f>SUM(G21:H23)</f>
        <v>14285.714285714283</v>
      </c>
    </row>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6B2BA-B9F0-424C-A458-180A005B7E2E}">
  <sheetPr>
    <pageSetUpPr fitToPage="1"/>
  </sheetPr>
  <dimension ref="A1:H18"/>
  <sheetViews>
    <sheetView workbookViewId="0">
      <selection activeCell="G28" sqref="G28"/>
    </sheetView>
  </sheetViews>
  <sheetFormatPr defaultColWidth="9.140625" defaultRowHeight="15" x14ac:dyDescent="0.25"/>
  <cols>
    <col min="1" max="1" width="26.42578125" style="6" customWidth="1"/>
    <col min="2" max="2" width="15.5703125" style="6" customWidth="1"/>
    <col min="3" max="16384" width="9.140625" style="6"/>
  </cols>
  <sheetData>
    <row r="1" spans="1:8" x14ac:dyDescent="0.25">
      <c r="A1" s="5" t="s">
        <v>54</v>
      </c>
      <c r="G1" s="5"/>
    </row>
    <row r="3" spans="1:8" x14ac:dyDescent="0.25">
      <c r="A3" s="34" t="s">
        <v>62</v>
      </c>
      <c r="B3" s="34"/>
      <c r="C3" s="34"/>
      <c r="G3" s="7"/>
      <c r="H3" s="8"/>
    </row>
    <row r="4" spans="1:8" x14ac:dyDescent="0.25">
      <c r="A4" s="34" t="s">
        <v>55</v>
      </c>
      <c r="B4" s="35">
        <v>90000</v>
      </c>
      <c r="C4" s="34" t="s">
        <v>66</v>
      </c>
      <c r="G4" s="7"/>
      <c r="H4" s="8"/>
    </row>
    <row r="5" spans="1:8" x14ac:dyDescent="0.25">
      <c r="A5" s="34" t="s">
        <v>56</v>
      </c>
      <c r="B5" s="35">
        <v>500000</v>
      </c>
      <c r="C5" s="34" t="s">
        <v>66</v>
      </c>
      <c r="G5" s="7"/>
      <c r="H5" s="8"/>
    </row>
    <row r="6" spans="1:8" x14ac:dyDescent="0.25">
      <c r="G6" s="7"/>
      <c r="H6" s="8"/>
    </row>
    <row r="7" spans="1:8" x14ac:dyDescent="0.25">
      <c r="A7" s="34" t="s">
        <v>57</v>
      </c>
      <c r="B7" s="36">
        <v>1.25</v>
      </c>
      <c r="C7" s="34" t="s">
        <v>65</v>
      </c>
    </row>
    <row r="9" spans="1:8" x14ac:dyDescent="0.25">
      <c r="A9" s="34" t="s">
        <v>63</v>
      </c>
      <c r="B9" s="34">
        <v>180000</v>
      </c>
      <c r="C9" s="34"/>
    </row>
    <row r="10" spans="1:8" x14ac:dyDescent="0.25">
      <c r="A10" s="34" t="s">
        <v>67</v>
      </c>
      <c r="B10" s="34">
        <v>120</v>
      </c>
      <c r="C10" s="34" t="s">
        <v>68</v>
      </c>
    </row>
    <row r="12" spans="1:8" x14ac:dyDescent="0.25">
      <c r="A12" s="6" t="s">
        <v>58</v>
      </c>
      <c r="B12" s="27">
        <v>2</v>
      </c>
    </row>
    <row r="14" spans="1:8" x14ac:dyDescent="0.25">
      <c r="A14" s="6" t="s">
        <v>59</v>
      </c>
      <c r="B14" s="17">
        <f>B12*B4</f>
        <v>180000</v>
      </c>
    </row>
    <row r="15" spans="1:8" x14ac:dyDescent="0.25">
      <c r="A15" s="6" t="s">
        <v>60</v>
      </c>
      <c r="B15" s="17">
        <f>B12*B5</f>
        <v>1000000</v>
      </c>
    </row>
    <row r="16" spans="1:8" x14ac:dyDescent="0.25">
      <c r="A16" s="6" t="s">
        <v>61</v>
      </c>
      <c r="B16" s="17">
        <f>SQRT(B10/B12)*B7*B9</f>
        <v>1742842.5057933375</v>
      </c>
    </row>
    <row r="17" spans="1:2" x14ac:dyDescent="0.25">
      <c r="A17" s="6" t="s">
        <v>64</v>
      </c>
      <c r="B17" s="22">
        <f>SUM(B14:B16)</f>
        <v>2922842.5057933377</v>
      </c>
    </row>
    <row r="18" spans="1:2" x14ac:dyDescent="0.25">
      <c r="B18" s="17"/>
    </row>
  </sheetData>
  <printOptions headings="1" gridLines="1"/>
  <pageMargins left="0.75" right="0.75" top="1" bottom="1" header="0.5" footer="0.5"/>
  <pageSetup orientation="portrait" horizontalDpi="300" verticalDpi="300" r:id="rId1"/>
  <headerFooter alignWithMargins="0">
    <oddFooter>&amp;CProblem 6.22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8B776-46E6-4238-B596-45DF5E771DC7}">
  <sheetPr>
    <pageSetUpPr fitToPage="1"/>
  </sheetPr>
  <dimension ref="A1:F28"/>
  <sheetViews>
    <sheetView topLeftCell="A4" workbookViewId="0">
      <selection activeCell="R4" sqref="R4"/>
    </sheetView>
  </sheetViews>
  <sheetFormatPr defaultColWidth="9.140625" defaultRowHeight="15" x14ac:dyDescent="0.25"/>
  <cols>
    <col min="1" max="1" width="23.28515625" style="6" customWidth="1"/>
    <col min="2" max="16384" width="9.140625" style="6"/>
  </cols>
  <sheetData>
    <row r="1" spans="1:6" x14ac:dyDescent="0.25">
      <c r="A1" s="5" t="s">
        <v>69</v>
      </c>
    </row>
    <row r="3" spans="1:6" x14ac:dyDescent="0.25">
      <c r="A3" s="6" t="s">
        <v>70</v>
      </c>
    </row>
    <row r="4" spans="1:6" x14ac:dyDescent="0.25">
      <c r="A4" s="6" t="s">
        <v>71</v>
      </c>
      <c r="B4" s="18">
        <v>10000</v>
      </c>
    </row>
    <row r="5" spans="1:6" x14ac:dyDescent="0.25">
      <c r="A5" s="6" t="s">
        <v>72</v>
      </c>
      <c r="B5" s="18">
        <v>45</v>
      </c>
    </row>
    <row r="6" spans="1:6" x14ac:dyDescent="0.25">
      <c r="A6" s="6" t="s">
        <v>73</v>
      </c>
      <c r="B6" s="18">
        <v>5</v>
      </c>
    </row>
    <row r="8" spans="1:6" x14ac:dyDescent="0.25">
      <c r="A8" s="6" t="s">
        <v>74</v>
      </c>
      <c r="B8" s="19">
        <v>1000</v>
      </c>
    </row>
    <row r="10" spans="1:6" x14ac:dyDescent="0.25">
      <c r="B10" s="20" t="s">
        <v>75</v>
      </c>
      <c r="C10" s="20" t="s">
        <v>76</v>
      </c>
      <c r="D10" s="20" t="s">
        <v>77</v>
      </c>
      <c r="E10" s="20" t="s">
        <v>78</v>
      </c>
      <c r="F10" s="20" t="s">
        <v>79</v>
      </c>
    </row>
    <row r="11" spans="1:6" x14ac:dyDescent="0.25">
      <c r="A11" s="6" t="s">
        <v>80</v>
      </c>
      <c r="B11" s="19">
        <v>2000</v>
      </c>
      <c r="C11" s="19">
        <v>1700</v>
      </c>
      <c r="D11" s="19">
        <v>3000</v>
      </c>
      <c r="E11" s="19">
        <v>2000</v>
      </c>
      <c r="F11" s="19">
        <v>3400</v>
      </c>
    </row>
    <row r="13" spans="1:6" s="20" customFormat="1" x14ac:dyDescent="0.25">
      <c r="B13" s="20" t="s">
        <v>75</v>
      </c>
      <c r="C13" s="20" t="s">
        <v>76</v>
      </c>
      <c r="D13" s="20" t="s">
        <v>77</v>
      </c>
      <c r="E13" s="20" t="s">
        <v>78</v>
      </c>
      <c r="F13" s="20" t="s">
        <v>79</v>
      </c>
    </row>
    <row r="14" spans="1:6" x14ac:dyDescent="0.25">
      <c r="A14" s="6" t="s">
        <v>81</v>
      </c>
      <c r="B14" s="21">
        <v>1</v>
      </c>
      <c r="C14" s="38">
        <v>1</v>
      </c>
      <c r="D14" s="38">
        <v>1</v>
      </c>
      <c r="E14" s="38">
        <v>1</v>
      </c>
      <c r="F14" s="38">
        <v>1</v>
      </c>
    </row>
    <row r="16" spans="1:6" x14ac:dyDescent="0.25">
      <c r="B16" s="20" t="s">
        <v>75</v>
      </c>
      <c r="C16" s="20" t="s">
        <v>76</v>
      </c>
      <c r="D16" s="20" t="s">
        <v>77</v>
      </c>
      <c r="E16" s="20" t="s">
        <v>78</v>
      </c>
      <c r="F16" s="20" t="s">
        <v>79</v>
      </c>
    </row>
    <row r="17" spans="1:6" x14ac:dyDescent="0.25">
      <c r="A17" s="6" t="s">
        <v>82</v>
      </c>
      <c r="B17" s="21">
        <v>1000</v>
      </c>
      <c r="C17" s="21">
        <v>1699.9999999999322</v>
      </c>
      <c r="D17" s="21">
        <v>2999.9999999999832</v>
      </c>
      <c r="E17" s="21">
        <v>2000.0000000001573</v>
      </c>
      <c r="F17" s="21">
        <v>3399.999999999678</v>
      </c>
    </row>
    <row r="18" spans="1:6" x14ac:dyDescent="0.25">
      <c r="B18" s="20" t="s">
        <v>37</v>
      </c>
      <c r="C18" s="20" t="s">
        <v>37</v>
      </c>
      <c r="D18" s="20" t="s">
        <v>37</v>
      </c>
      <c r="E18" s="20" t="s">
        <v>37</v>
      </c>
      <c r="F18" s="20" t="s">
        <v>37</v>
      </c>
    </row>
    <row r="19" spans="1:6" x14ac:dyDescent="0.25">
      <c r="A19" s="6" t="s">
        <v>83</v>
      </c>
      <c r="B19" s="37">
        <f>B11*B14</f>
        <v>2000</v>
      </c>
      <c r="C19" s="37">
        <f t="shared" ref="C19:F19" si="0">C11*C14</f>
        <v>1700</v>
      </c>
      <c r="D19" s="37">
        <f t="shared" si="0"/>
        <v>3000</v>
      </c>
      <c r="E19" s="37">
        <f t="shared" si="0"/>
        <v>2000</v>
      </c>
      <c r="F19" s="37">
        <f t="shared" si="0"/>
        <v>3400</v>
      </c>
    </row>
    <row r="21" spans="1:6" x14ac:dyDescent="0.25">
      <c r="A21" s="6" t="s">
        <v>84</v>
      </c>
      <c r="B21" s="26">
        <f>B11-B8-B17</f>
        <v>0</v>
      </c>
      <c r="C21" s="26">
        <f>C11-C17+B21</f>
        <v>6.7757355282083154E-11</v>
      </c>
      <c r="D21" s="26">
        <f t="shared" ref="D21:F21" si="1">D11-D17+C21</f>
        <v>8.4583007264882326E-11</v>
      </c>
      <c r="E21" s="26">
        <f t="shared" si="1"/>
        <v>-7.2759576141834259E-11</v>
      </c>
      <c r="F21" s="26">
        <f t="shared" si="1"/>
        <v>2.4920154828578234E-10</v>
      </c>
    </row>
    <row r="22" spans="1:6" x14ac:dyDescent="0.25">
      <c r="B22" s="20" t="s">
        <v>49</v>
      </c>
      <c r="C22" s="20" t="s">
        <v>49</v>
      </c>
      <c r="D22" s="20" t="s">
        <v>49</v>
      </c>
      <c r="E22" s="20" t="s">
        <v>49</v>
      </c>
      <c r="F22" s="20" t="s">
        <v>49</v>
      </c>
    </row>
    <row r="23" spans="1:6" x14ac:dyDescent="0.25">
      <c r="A23" s="6" t="s">
        <v>85</v>
      </c>
      <c r="B23" s="6">
        <v>0</v>
      </c>
      <c r="C23" s="6">
        <v>0</v>
      </c>
      <c r="D23" s="6">
        <v>0</v>
      </c>
      <c r="E23" s="6">
        <v>0</v>
      </c>
      <c r="F23" s="6">
        <v>0</v>
      </c>
    </row>
    <row r="25" spans="1:6" x14ac:dyDescent="0.25">
      <c r="A25" s="6" t="s">
        <v>86</v>
      </c>
      <c r="B25" s="17">
        <f>SUM(B14:F14)*$B$4</f>
        <v>50000</v>
      </c>
    </row>
    <row r="26" spans="1:6" x14ac:dyDescent="0.25">
      <c r="A26" s="6" t="s">
        <v>87</v>
      </c>
      <c r="B26" s="17">
        <f>SUM(B17:F17)*$B$5</f>
        <v>499499.99999998877</v>
      </c>
    </row>
    <row r="27" spans="1:6" x14ac:dyDescent="0.25">
      <c r="A27" s="6" t="s">
        <v>88</v>
      </c>
      <c r="B27" s="17">
        <f>SUM(B21:F21)*$B$6</f>
        <v>1.6439116734545678E-9</v>
      </c>
    </row>
    <row r="28" spans="1:6" x14ac:dyDescent="0.25">
      <c r="A28" s="6" t="s">
        <v>89</v>
      </c>
      <c r="B28" s="22">
        <f>SUM(B25:B27)</f>
        <v>549499.99999999045</v>
      </c>
    </row>
  </sheetData>
  <printOptions headings="1" gridLines="1"/>
  <pageMargins left="0.75" right="0.75" top="1" bottom="1" header="0.5" footer="0.5"/>
  <pageSetup orientation="portrait" horizontalDpi="300" verticalDpi="300" r:id="rId1"/>
  <headerFooter alignWithMargins="0">
    <oddFooter>&amp;CProblem 5.31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Q1 - Basic model</vt:lpstr>
      <vt:lpstr>Q1 - (a)</vt:lpstr>
      <vt:lpstr>Q1 - (b)</vt:lpstr>
      <vt:lpstr>Q2</vt:lpstr>
      <vt:lpstr>Q3</vt:lpstr>
      <vt:lpstr>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2023-11-16T09:08:42Z</dcterms:modified>
</cp:coreProperties>
</file>