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gupta/Desktop/"/>
    </mc:Choice>
  </mc:AlternateContent>
  <xr:revisionPtr revIDLastSave="0" documentId="13_ncr:1_{8B2B1468-EF9C-1641-BCCA-015E80108B6D}" xr6:coauthVersionLast="40" xr6:coauthVersionMax="40" xr10:uidLastSave="{00000000-0000-0000-0000-000000000000}"/>
  <bookViews>
    <workbookView xWindow="0" yWindow="0" windowWidth="28800" windowHeight="18000" xr2:uid="{8D19969F-5BC3-7E4B-9557-EDB7AC4DAF63}"/>
  </bookViews>
  <sheets>
    <sheet name="Week 1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5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M50" i="1"/>
  <c r="N50" i="1"/>
  <c r="O50" i="1"/>
  <c r="P50" i="1"/>
  <c r="Q50" i="1"/>
  <c r="R50" i="1"/>
  <c r="M51" i="1"/>
  <c r="N51" i="1"/>
  <c r="O51" i="1"/>
  <c r="P51" i="1"/>
  <c r="Q51" i="1"/>
  <c r="R51" i="1"/>
  <c r="M52" i="1"/>
  <c r="N52" i="1"/>
  <c r="O52" i="1"/>
  <c r="P52" i="1"/>
  <c r="Q52" i="1"/>
  <c r="R52" i="1"/>
  <c r="M53" i="1"/>
  <c r="N53" i="1"/>
  <c r="O53" i="1"/>
  <c r="P53" i="1"/>
  <c r="Q53" i="1"/>
  <c r="R53" i="1"/>
  <c r="M54" i="1"/>
  <c r="N54" i="1"/>
  <c r="O54" i="1"/>
  <c r="P54" i="1"/>
  <c r="Q54" i="1"/>
  <c r="R54" i="1"/>
  <c r="M55" i="1"/>
  <c r="N55" i="1"/>
  <c r="O55" i="1"/>
  <c r="P55" i="1"/>
  <c r="Q55" i="1"/>
  <c r="R55" i="1"/>
  <c r="N31" i="1"/>
  <c r="O31" i="1"/>
  <c r="P31" i="1"/>
  <c r="Q31" i="1"/>
  <c r="R31" i="1"/>
  <c r="M31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5" i="1"/>
  <c r="S22" i="1" l="1"/>
  <c r="S14" i="1"/>
  <c r="S6" i="1"/>
  <c r="S5" i="1"/>
  <c r="S26" i="1"/>
  <c r="T28" i="1"/>
  <c r="T27" i="1"/>
  <c r="T24" i="1"/>
  <c r="T16" i="1"/>
  <c r="C17" i="1" s="1"/>
  <c r="T8" i="1"/>
  <c r="T26" i="1"/>
  <c r="T18" i="1"/>
  <c r="C16" i="1" s="1"/>
  <c r="T10" i="1"/>
  <c r="C10" i="1" s="1"/>
  <c r="S27" i="1"/>
  <c r="S23" i="1"/>
  <c r="S19" i="1"/>
  <c r="I19" i="1" s="1"/>
  <c r="S15" i="1"/>
  <c r="I15" i="1" s="1"/>
  <c r="S11" i="1"/>
  <c r="S7" i="1"/>
  <c r="T25" i="1"/>
  <c r="C21" i="1" s="1"/>
  <c r="T17" i="1"/>
  <c r="C18" i="1" s="1"/>
  <c r="T9" i="1"/>
  <c r="T20" i="1"/>
  <c r="S18" i="1"/>
  <c r="I18" i="1" s="1"/>
  <c r="T11" i="1"/>
  <c r="S28" i="1"/>
  <c r="I28" i="1" s="1"/>
  <c r="S24" i="1"/>
  <c r="I24" i="1" s="1"/>
  <c r="S20" i="1"/>
  <c r="I20" i="1" s="1"/>
  <c r="S16" i="1"/>
  <c r="I16" i="1" s="1"/>
  <c r="S12" i="1"/>
  <c r="I12" i="1" s="1"/>
  <c r="S8" i="1"/>
  <c r="I8" i="1" s="1"/>
  <c r="T23" i="1"/>
  <c r="T15" i="1"/>
  <c r="C15" i="1" s="1"/>
  <c r="T7" i="1"/>
  <c r="C7" i="1" s="1"/>
  <c r="S10" i="1"/>
  <c r="I10" i="1" s="1"/>
  <c r="T5" i="1"/>
  <c r="C5" i="1" s="1"/>
  <c r="T22" i="1"/>
  <c r="C20" i="1" s="1"/>
  <c r="T14" i="1"/>
  <c r="T6" i="1"/>
  <c r="C6" i="1" s="1"/>
  <c r="T12" i="1"/>
  <c r="T19" i="1"/>
  <c r="C19" i="1" s="1"/>
  <c r="S29" i="1"/>
  <c r="I29" i="1" s="1"/>
  <c r="S25" i="1"/>
  <c r="I25" i="1" s="1"/>
  <c r="S21" i="1"/>
  <c r="I21" i="1" s="1"/>
  <c r="S17" i="1"/>
  <c r="I17" i="1" s="1"/>
  <c r="S13" i="1"/>
  <c r="I13" i="1" s="1"/>
  <c r="S9" i="1"/>
  <c r="I9" i="1" s="1"/>
  <c r="T29" i="1"/>
  <c r="T21" i="1"/>
  <c r="T13" i="1"/>
  <c r="C11" i="1" s="1"/>
  <c r="I11" i="1"/>
  <c r="I23" i="1"/>
  <c r="I7" i="1"/>
  <c r="I14" i="1"/>
  <c r="I6" i="1"/>
  <c r="I27" i="1"/>
  <c r="I26" i="1"/>
  <c r="I5" i="1"/>
  <c r="I22" i="1"/>
  <c r="C25" i="1" l="1"/>
  <c r="C12" i="1"/>
  <c r="C29" i="1"/>
  <c r="C24" i="1"/>
  <c r="C9" i="1"/>
  <c r="C14" i="1"/>
  <c r="C22" i="1"/>
  <c r="C28" i="1"/>
  <c r="J5" i="1"/>
  <c r="K5" i="1" s="1"/>
  <c r="C13" i="1"/>
  <c r="C27" i="1"/>
  <c r="C23" i="1"/>
  <c r="J8" i="1"/>
  <c r="K8" i="1" s="1"/>
  <c r="C8" i="1"/>
  <c r="C26" i="1"/>
  <c r="J26" i="1"/>
  <c r="K26" i="1" s="1"/>
  <c r="J24" i="1"/>
  <c r="K24" i="1" s="1"/>
  <c r="J20" i="1"/>
  <c r="K20" i="1" s="1"/>
  <c r="J15" i="1"/>
  <c r="K15" i="1" s="1"/>
  <c r="J19" i="1"/>
  <c r="K19" i="1" s="1"/>
  <c r="J28" i="1"/>
  <c r="K28" i="1" s="1"/>
  <c r="J18" i="1"/>
  <c r="K18" i="1" s="1"/>
  <c r="J27" i="1"/>
  <c r="K27" i="1" s="1"/>
  <c r="J13" i="1"/>
  <c r="K13" i="1" s="1"/>
  <c r="J25" i="1"/>
  <c r="K25" i="1" s="1"/>
  <c r="J14" i="1"/>
  <c r="K14" i="1" s="1"/>
  <c r="J29" i="1"/>
  <c r="K29" i="1" s="1"/>
  <c r="J21" i="1"/>
  <c r="K21" i="1" s="1"/>
  <c r="J7" i="1"/>
  <c r="K7" i="1" s="1"/>
  <c r="J9" i="1"/>
  <c r="K9" i="1" s="1"/>
  <c r="J16" i="1"/>
  <c r="K16" i="1" s="1"/>
  <c r="J17" i="1"/>
  <c r="K17" i="1" s="1"/>
  <c r="J6" i="1"/>
  <c r="K6" i="1" s="1"/>
  <c r="J11" i="1"/>
  <c r="K11" i="1" s="1"/>
  <c r="J22" i="1"/>
  <c r="K22" i="1" s="1"/>
  <c r="J23" i="1"/>
  <c r="K23" i="1" s="1"/>
  <c r="J10" i="1"/>
  <c r="K10" i="1" s="1"/>
  <c r="J12" i="1"/>
  <c r="K12" i="1" s="1"/>
</calcChain>
</file>

<file path=xl/sharedStrings.xml><?xml version="1.0" encoding="utf-8"?>
<sst xmlns="http://schemas.openxmlformats.org/spreadsheetml/2006/main" count="130" uniqueCount="62">
  <si>
    <t>Team</t>
  </si>
  <si>
    <t>Alabama</t>
  </si>
  <si>
    <t>Clemson</t>
  </si>
  <si>
    <t>Notre Dame</t>
  </si>
  <si>
    <t>Michigan</t>
  </si>
  <si>
    <t>Georgia</t>
  </si>
  <si>
    <t>Oklahoma</t>
  </si>
  <si>
    <t>LSU</t>
  </si>
  <si>
    <t>Washington State</t>
  </si>
  <si>
    <t>West Virginia</t>
  </si>
  <si>
    <t>Ohio State</t>
  </si>
  <si>
    <t>UCF</t>
  </si>
  <si>
    <t>Syracuse</t>
  </si>
  <si>
    <t>Florida</t>
  </si>
  <si>
    <t>Penn State</t>
  </si>
  <si>
    <t xml:space="preserve">Texas </t>
  </si>
  <si>
    <t>Iowa State</t>
  </si>
  <si>
    <t>Kentucky</t>
  </si>
  <si>
    <t>Washington</t>
  </si>
  <si>
    <t>Utah</t>
  </si>
  <si>
    <t>Boston College</t>
  </si>
  <si>
    <t>Miss State</t>
  </si>
  <si>
    <t>Northwestern</t>
  </si>
  <si>
    <t>Utah State</t>
  </si>
  <si>
    <t>Cincinnati</t>
  </si>
  <si>
    <t>Boise State</t>
  </si>
  <si>
    <t>CFB Ranking</t>
  </si>
  <si>
    <t>Record</t>
  </si>
  <si>
    <t>ESPN FPI</t>
  </si>
  <si>
    <t>BCS</t>
  </si>
  <si>
    <t>Sagarin</t>
  </si>
  <si>
    <t>AP Poll</t>
  </si>
  <si>
    <t>Coaches Poll</t>
  </si>
  <si>
    <t>Computer</t>
  </si>
  <si>
    <t>Human</t>
  </si>
  <si>
    <t>10-0</t>
  </si>
  <si>
    <t>9-1</t>
  </si>
  <si>
    <t>8-2</t>
  </si>
  <si>
    <t>8-1</t>
  </si>
  <si>
    <t>9-0</t>
  </si>
  <si>
    <t>7-3</t>
  </si>
  <si>
    <t>6-3</t>
  </si>
  <si>
    <t>6-4</t>
  </si>
  <si>
    <t>SEC</t>
  </si>
  <si>
    <t>ACC</t>
  </si>
  <si>
    <t>Independent</t>
  </si>
  <si>
    <t>Big 10</t>
  </si>
  <si>
    <t>Big 12</t>
  </si>
  <si>
    <t>PAC-12</t>
  </si>
  <si>
    <t>Group of 5</t>
  </si>
  <si>
    <t>Anderson &amp; Hester</t>
  </si>
  <si>
    <t>Billingsley</t>
  </si>
  <si>
    <t>Colley</t>
  </si>
  <si>
    <t>Massey</t>
  </si>
  <si>
    <t>Wolfe</t>
  </si>
  <si>
    <t>Diff</t>
  </si>
  <si>
    <t>Score</t>
  </si>
  <si>
    <t>Points</t>
  </si>
  <si>
    <t>Rank</t>
  </si>
  <si>
    <t>BCS Score</t>
  </si>
  <si>
    <t>Ovr Score</t>
  </si>
  <si>
    <t>My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</si>
</sst>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#,##0.0000"/>
    <numFmt numFmtId="170" formatCode="0.000"/>
    <numFmt numFmtId="171" formatCode="0.0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68" fontId="0" fillId="0" borderId="0" xfId="0" applyNumberFormat="1"/>
    <xf numFmtId="1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5BD1-78ED-A444-9368-1098C581F686}">
  <dimension ref="A3:AB55"/>
  <sheetViews>
    <sheetView tabSelected="1" workbookViewId="0">
      <selection activeCell="D5" sqref="D5"/>
    </sheetView>
  </sheetViews>
  <sheetFormatPr baseColWidth="10" defaultRowHeight="16"/>
  <cols>
    <col min="4" max="4" width="11.33203125" bestFit="1" customWidth="1"/>
    <col min="5" max="5" width="15.83203125" bestFit="1" customWidth="1"/>
  </cols>
  <sheetData>
    <row r="3" spans="1:28">
      <c r="K3" t="s">
        <v>33</v>
      </c>
      <c r="U3" t="s">
        <v>34</v>
      </c>
    </row>
    <row r="4" spans="1:28">
      <c r="A4" t="s">
        <v>61</v>
      </c>
      <c r="B4" t="s">
        <v>0</v>
      </c>
      <c r="C4" t="s">
        <v>56</v>
      </c>
      <c r="D4" t="s">
        <v>55</v>
      </c>
      <c r="E4" t="s">
        <v>26</v>
      </c>
      <c r="F4" t="s">
        <v>0</v>
      </c>
      <c r="G4" t="s">
        <v>27</v>
      </c>
      <c r="I4" t="s">
        <v>29</v>
      </c>
      <c r="J4" t="s">
        <v>58</v>
      </c>
      <c r="K4" t="s">
        <v>55</v>
      </c>
      <c r="L4" t="s">
        <v>28</v>
      </c>
      <c r="M4" t="s">
        <v>30</v>
      </c>
      <c r="N4" t="s">
        <v>50</v>
      </c>
      <c r="O4" t="s">
        <v>51</v>
      </c>
      <c r="P4" t="s">
        <v>52</v>
      </c>
      <c r="Q4" t="s">
        <v>53</v>
      </c>
      <c r="R4" t="s">
        <v>54</v>
      </c>
      <c r="S4" t="s">
        <v>59</v>
      </c>
      <c r="T4" t="s">
        <v>60</v>
      </c>
      <c r="U4" t="s">
        <v>55</v>
      </c>
      <c r="V4" t="s">
        <v>31</v>
      </c>
      <c r="W4" t="s">
        <v>32</v>
      </c>
      <c r="X4" t="s">
        <v>57</v>
      </c>
      <c r="Y4" t="s">
        <v>56</v>
      </c>
      <c r="Z4" t="s">
        <v>57</v>
      </c>
      <c r="AA4" t="s">
        <v>56</v>
      </c>
      <c r="AB4" t="s">
        <v>55</v>
      </c>
    </row>
    <row r="5" spans="1:28">
      <c r="A5">
        <f>RANK(C5,$C$5:$C$29)</f>
        <v>1</v>
      </c>
      <c r="B5" t="s">
        <v>1</v>
      </c>
      <c r="C5" s="5">
        <f>(T5+AA5)/2</f>
        <v>0.99969230769230766</v>
      </c>
      <c r="D5" s="3">
        <f>A5-E5</f>
        <v>0</v>
      </c>
      <c r="E5">
        <v>1</v>
      </c>
      <c r="F5" t="s">
        <v>1</v>
      </c>
      <c r="G5" s="1" t="s">
        <v>35</v>
      </c>
      <c r="H5" t="s">
        <v>43</v>
      </c>
      <c r="I5" s="5">
        <f>(S5+Y5+AA5)/3</f>
        <v>0.99979487179487181</v>
      </c>
      <c r="J5">
        <f>RANK(I5,$I$5:$I$29)</f>
        <v>1</v>
      </c>
      <c r="K5" s="4">
        <f>J5-E5</f>
        <v>0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s="5">
        <f>TRIMMEAN(M31:R31,0.1)*4/100</f>
        <v>1</v>
      </c>
      <c r="T5" s="5">
        <f>SUM(L31:R31)/175</f>
        <v>1</v>
      </c>
      <c r="U5" s="4">
        <f>(SUM(L5:R5)-7*E5)/7</f>
        <v>0</v>
      </c>
      <c r="V5">
        <v>1</v>
      </c>
      <c r="W5">
        <v>1</v>
      </c>
      <c r="X5">
        <v>1525</v>
      </c>
      <c r="Y5" s="5">
        <f>X5/1525</f>
        <v>1</v>
      </c>
      <c r="Z5">
        <v>1624</v>
      </c>
      <c r="AA5" s="2">
        <f>Z5/1625</f>
        <v>0.99938461538461543</v>
      </c>
      <c r="AB5">
        <f>((V5-E5)+(W5-E5))/2</f>
        <v>0</v>
      </c>
    </row>
    <row r="6" spans="1:28">
      <c r="A6">
        <f>RANK(C6,$C$5:$C$29)</f>
        <v>2</v>
      </c>
      <c r="B6" t="s">
        <v>2</v>
      </c>
      <c r="C6" s="5">
        <f>(T6+AA6)/2</f>
        <v>0.94887912087912096</v>
      </c>
      <c r="D6" s="3">
        <f t="shared" ref="D6:D29" si="0">A6-E6</f>
        <v>0</v>
      </c>
      <c r="E6">
        <v>2</v>
      </c>
      <c r="F6" t="s">
        <v>2</v>
      </c>
      <c r="G6" s="1" t="s">
        <v>35</v>
      </c>
      <c r="H6" t="s">
        <v>44</v>
      </c>
      <c r="I6" s="5">
        <f>(S6+Y6+AA6)/3</f>
        <v>0.95022334314137591</v>
      </c>
      <c r="J6">
        <f>RANK(I6,$I$5:$I$29)</f>
        <v>2</v>
      </c>
      <c r="K6" s="4">
        <f t="shared" ref="K6:K29" si="1">J6-E6</f>
        <v>0</v>
      </c>
      <c r="L6">
        <v>2</v>
      </c>
      <c r="M6">
        <v>2</v>
      </c>
      <c r="N6">
        <v>4</v>
      </c>
      <c r="O6">
        <v>3</v>
      </c>
      <c r="P6">
        <v>3</v>
      </c>
      <c r="Q6">
        <v>2</v>
      </c>
      <c r="R6">
        <v>2</v>
      </c>
      <c r="S6" s="5">
        <f t="shared" ref="S6:S29" si="2">TRIMMEAN(M32:R32,0.1)*4/100</f>
        <v>0.93333333333333324</v>
      </c>
      <c r="T6" s="5">
        <f t="shared" ref="T6:T29" si="3">SUM(L32:R32)/175</f>
        <v>0.93714285714285717</v>
      </c>
      <c r="U6" s="4">
        <f t="shared" ref="U6:U29" si="4">(SUM(L6:R6)-7*E6)/7</f>
        <v>0.5714285714285714</v>
      </c>
      <c r="V6">
        <v>2</v>
      </c>
      <c r="W6">
        <v>2</v>
      </c>
      <c r="X6">
        <v>1459</v>
      </c>
      <c r="Y6" s="5">
        <f t="shared" ref="Y6:Y29" si="5">X6/1525</f>
        <v>0.95672131147540984</v>
      </c>
      <c r="Z6">
        <v>1561</v>
      </c>
      <c r="AA6" s="2">
        <f t="shared" ref="AA6:AA29" si="6">Z6/1625</f>
        <v>0.96061538461538465</v>
      </c>
      <c r="AB6">
        <f>((V6-E6)+(W6-E6))/2</f>
        <v>0</v>
      </c>
    </row>
    <row r="7" spans="1:28">
      <c r="A7">
        <f>RANK(C7,$C$5:$C$29)</f>
        <v>3</v>
      </c>
      <c r="B7" t="s">
        <v>3</v>
      </c>
      <c r="C7" s="5">
        <f>(T7+AA7)/2</f>
        <v>0.88989010989010997</v>
      </c>
      <c r="D7" s="3">
        <f t="shared" si="0"/>
        <v>0</v>
      </c>
      <c r="E7">
        <v>3</v>
      </c>
      <c r="F7" t="s">
        <v>3</v>
      </c>
      <c r="G7" s="1" t="s">
        <v>35</v>
      </c>
      <c r="H7" t="s">
        <v>45</v>
      </c>
      <c r="I7" s="5">
        <f>(S7+Y7+AA7)/3</f>
        <v>0.90629676334594367</v>
      </c>
      <c r="J7">
        <f>RANK(I7,$I$5:$I$29)</f>
        <v>3</v>
      </c>
      <c r="K7" s="4">
        <f t="shared" si="1"/>
        <v>0</v>
      </c>
      <c r="L7">
        <v>7</v>
      </c>
      <c r="M7">
        <v>9</v>
      </c>
      <c r="N7">
        <v>3</v>
      </c>
      <c r="O7">
        <v>2</v>
      </c>
      <c r="P7">
        <v>2</v>
      </c>
      <c r="Q7">
        <v>5</v>
      </c>
      <c r="R7">
        <v>3</v>
      </c>
      <c r="S7" s="5">
        <f t="shared" si="2"/>
        <v>0.88</v>
      </c>
      <c r="T7" s="5">
        <f t="shared" si="3"/>
        <v>0.86285714285714288</v>
      </c>
      <c r="U7" s="4">
        <f t="shared" si="4"/>
        <v>1.4285714285714286</v>
      </c>
      <c r="V7">
        <v>3</v>
      </c>
      <c r="W7">
        <v>3</v>
      </c>
      <c r="X7">
        <v>1406</v>
      </c>
      <c r="Y7" s="5">
        <f t="shared" si="5"/>
        <v>0.92196721311475405</v>
      </c>
      <c r="Z7">
        <v>1490</v>
      </c>
      <c r="AA7" s="2">
        <f t="shared" si="6"/>
        <v>0.91692307692307695</v>
      </c>
      <c r="AB7">
        <f>((V7-E7)+(W7-E7))/2</f>
        <v>0</v>
      </c>
    </row>
    <row r="8" spans="1:28">
      <c r="A8">
        <f>RANK(C8,$C$5:$C$29)</f>
        <v>5</v>
      </c>
      <c r="B8" t="s">
        <v>4</v>
      </c>
      <c r="C8" s="5">
        <f>(T8+AA8)/2</f>
        <v>0.86681318681318675</v>
      </c>
      <c r="D8" s="3">
        <f t="shared" si="0"/>
        <v>1</v>
      </c>
      <c r="E8">
        <v>4</v>
      </c>
      <c r="F8" t="s">
        <v>4</v>
      </c>
      <c r="G8" s="1" t="s">
        <v>36</v>
      </c>
      <c r="H8" t="s">
        <v>46</v>
      </c>
      <c r="I8" s="5">
        <f>(S8+Y8+AA8)/3</f>
        <v>0.86697772173182008</v>
      </c>
      <c r="J8">
        <f>RANK(I8,$I$5:$I$29)</f>
        <v>4</v>
      </c>
      <c r="K8" s="4">
        <f t="shared" si="1"/>
        <v>0</v>
      </c>
      <c r="L8">
        <v>4</v>
      </c>
      <c r="M8">
        <v>3</v>
      </c>
      <c r="N8">
        <v>5</v>
      </c>
      <c r="O8">
        <v>5</v>
      </c>
      <c r="P8">
        <v>5</v>
      </c>
      <c r="Q8">
        <v>4</v>
      </c>
      <c r="R8">
        <v>5</v>
      </c>
      <c r="S8" s="5">
        <f t="shared" si="2"/>
        <v>0.86</v>
      </c>
      <c r="T8" s="5">
        <f t="shared" si="3"/>
        <v>0.86285714285714288</v>
      </c>
      <c r="U8" s="4">
        <f t="shared" si="4"/>
        <v>0.42857142857142855</v>
      </c>
      <c r="V8">
        <v>4</v>
      </c>
      <c r="W8">
        <v>4</v>
      </c>
      <c r="X8">
        <v>1327</v>
      </c>
      <c r="Y8" s="5">
        <f t="shared" si="5"/>
        <v>0.87016393442622952</v>
      </c>
      <c r="Z8">
        <v>1415</v>
      </c>
      <c r="AA8" s="2">
        <f t="shared" si="6"/>
        <v>0.87076923076923074</v>
      </c>
      <c r="AB8">
        <f>((V8-E8)+(W8-E8))/2</f>
        <v>0</v>
      </c>
    </row>
    <row r="9" spans="1:28">
      <c r="A9">
        <f>RANK(C9,$C$5:$C$29)</f>
        <v>4</v>
      </c>
      <c r="B9" t="s">
        <v>5</v>
      </c>
      <c r="C9" s="5">
        <f>(T9+AA9)/2</f>
        <v>0.87265934065934059</v>
      </c>
      <c r="D9" s="3">
        <f t="shared" si="0"/>
        <v>-1</v>
      </c>
      <c r="E9">
        <v>5</v>
      </c>
      <c r="F9" t="s">
        <v>5</v>
      </c>
      <c r="G9" s="1" t="s">
        <v>36</v>
      </c>
      <c r="H9" t="s">
        <v>43</v>
      </c>
      <c r="I9" s="5">
        <f>(S9+Y9+AA9)/3</f>
        <v>0.86235056746532157</v>
      </c>
      <c r="J9">
        <f>RANK(I9,$I$5:$I$29)</f>
        <v>5</v>
      </c>
      <c r="K9" s="4">
        <f t="shared" si="1"/>
        <v>0</v>
      </c>
      <c r="L9">
        <v>3</v>
      </c>
      <c r="M9">
        <v>4</v>
      </c>
      <c r="N9">
        <v>2</v>
      </c>
      <c r="O9">
        <v>4</v>
      </c>
      <c r="P9">
        <v>4</v>
      </c>
      <c r="Q9">
        <v>3</v>
      </c>
      <c r="R9">
        <v>4</v>
      </c>
      <c r="S9" s="5">
        <f t="shared" si="2"/>
        <v>0.9</v>
      </c>
      <c r="T9" s="5">
        <f t="shared" si="3"/>
        <v>0.9028571428571428</v>
      </c>
      <c r="U9" s="4">
        <f t="shared" si="4"/>
        <v>-1.5714285714285714</v>
      </c>
      <c r="V9">
        <v>5</v>
      </c>
      <c r="W9">
        <v>5</v>
      </c>
      <c r="X9">
        <v>1288</v>
      </c>
      <c r="Y9" s="5">
        <f t="shared" si="5"/>
        <v>0.84459016393442621</v>
      </c>
      <c r="Z9">
        <v>1369</v>
      </c>
      <c r="AA9" s="2">
        <f t="shared" si="6"/>
        <v>0.84246153846153848</v>
      </c>
      <c r="AB9">
        <f>((V9-E9)+(W9-E9))/2</f>
        <v>0</v>
      </c>
    </row>
    <row r="10" spans="1:28">
      <c r="A10">
        <f>RANK(C10,$C$5:$C$29)</f>
        <v>6</v>
      </c>
      <c r="B10" t="s">
        <v>6</v>
      </c>
      <c r="C10" s="5">
        <f>(T10+AA10)/2</f>
        <v>0.7888351648351648</v>
      </c>
      <c r="D10" s="3">
        <f t="shared" si="0"/>
        <v>0</v>
      </c>
      <c r="E10">
        <v>6</v>
      </c>
      <c r="F10" t="s">
        <v>6</v>
      </c>
      <c r="G10" s="1" t="s">
        <v>36</v>
      </c>
      <c r="H10" t="s">
        <v>47</v>
      </c>
      <c r="I10" s="5">
        <f>(S10+Y10+AA10)/3</f>
        <v>0.78302255849796831</v>
      </c>
      <c r="J10">
        <f>RANK(I10,$I$5:$I$29)</f>
        <v>6</v>
      </c>
      <c r="K10" s="4">
        <f t="shared" si="1"/>
        <v>0</v>
      </c>
      <c r="L10">
        <v>5</v>
      </c>
      <c r="M10">
        <v>5</v>
      </c>
      <c r="N10">
        <v>6</v>
      </c>
      <c r="O10">
        <v>7</v>
      </c>
      <c r="P10">
        <v>6</v>
      </c>
      <c r="Q10">
        <v>7</v>
      </c>
      <c r="R10">
        <v>7</v>
      </c>
      <c r="S10" s="5">
        <f t="shared" si="2"/>
        <v>0.78666666666666674</v>
      </c>
      <c r="T10" s="5">
        <f t="shared" si="3"/>
        <v>0.79428571428571426</v>
      </c>
      <c r="U10" s="4">
        <f t="shared" si="4"/>
        <v>0.14285714285714285</v>
      </c>
      <c r="V10">
        <v>6</v>
      </c>
      <c r="W10">
        <v>6</v>
      </c>
      <c r="X10">
        <v>1188</v>
      </c>
      <c r="Y10" s="5">
        <f t="shared" si="5"/>
        <v>0.77901639344262297</v>
      </c>
      <c r="Z10">
        <v>1273</v>
      </c>
      <c r="AA10" s="2">
        <f t="shared" si="6"/>
        <v>0.78338461538461535</v>
      </c>
      <c r="AB10">
        <f>((V10-E10)+(W10-E10))/2</f>
        <v>0</v>
      </c>
    </row>
    <row r="11" spans="1:28">
      <c r="A11">
        <f>RANK(C11,$C$5:$C$29)</f>
        <v>9</v>
      </c>
      <c r="B11" t="s">
        <v>7</v>
      </c>
      <c r="C11" s="5">
        <f>(T11+AA11)/2</f>
        <v>0.6716923076923077</v>
      </c>
      <c r="D11" s="3">
        <f t="shared" si="0"/>
        <v>2</v>
      </c>
      <c r="E11">
        <v>7</v>
      </c>
      <c r="F11" t="s">
        <v>7</v>
      </c>
      <c r="G11" s="1" t="s">
        <v>37</v>
      </c>
      <c r="H11" t="s">
        <v>43</v>
      </c>
      <c r="I11" s="5">
        <f>(S11+Y11+AA11)/3</f>
        <v>0.67719377889869692</v>
      </c>
      <c r="J11">
        <f>RANK(I11,$I$5:$I$29)</f>
        <v>9</v>
      </c>
      <c r="K11" s="4">
        <f t="shared" si="1"/>
        <v>2</v>
      </c>
      <c r="L11">
        <v>12</v>
      </c>
      <c r="M11">
        <v>11</v>
      </c>
      <c r="N11">
        <v>8</v>
      </c>
      <c r="O11">
        <v>6</v>
      </c>
      <c r="P11">
        <v>8</v>
      </c>
      <c r="Q11">
        <v>9</v>
      </c>
      <c r="R11">
        <v>9</v>
      </c>
      <c r="S11" s="5">
        <f t="shared" si="2"/>
        <v>0.7</v>
      </c>
      <c r="T11" s="5">
        <f t="shared" si="3"/>
        <v>0.68</v>
      </c>
      <c r="U11" s="4">
        <f t="shared" si="4"/>
        <v>2</v>
      </c>
      <c r="V11">
        <v>10</v>
      </c>
      <c r="W11">
        <v>10</v>
      </c>
      <c r="X11">
        <v>1019</v>
      </c>
      <c r="Y11" s="5">
        <f t="shared" si="5"/>
        <v>0.66819672131147545</v>
      </c>
      <c r="Z11">
        <v>1078</v>
      </c>
      <c r="AA11" s="2">
        <f t="shared" si="6"/>
        <v>0.66338461538461535</v>
      </c>
      <c r="AB11">
        <f>((V11-E11)+(W11-E11))/2</f>
        <v>3</v>
      </c>
    </row>
    <row r="12" spans="1:28">
      <c r="A12">
        <f>RANK(C12,$C$5:$C$29)</f>
        <v>10</v>
      </c>
      <c r="B12" t="s">
        <v>8</v>
      </c>
      <c r="C12" s="5">
        <f>(T12+AA12)/2</f>
        <v>0.6357362637362638</v>
      </c>
      <c r="D12" s="3">
        <f t="shared" si="0"/>
        <v>2</v>
      </c>
      <c r="E12">
        <v>8</v>
      </c>
      <c r="F12" t="s">
        <v>8</v>
      </c>
      <c r="G12" s="1" t="s">
        <v>36</v>
      </c>
      <c r="H12" t="s">
        <v>48</v>
      </c>
      <c r="I12" s="5">
        <f>(S12+Y12+AA12)/3</f>
        <v>0.66837270561860718</v>
      </c>
      <c r="J12">
        <f>RANK(I12,$I$5:$I$29)</f>
        <v>10</v>
      </c>
      <c r="K12" s="4">
        <f t="shared" si="1"/>
        <v>2</v>
      </c>
      <c r="L12">
        <v>18</v>
      </c>
      <c r="M12">
        <v>15</v>
      </c>
      <c r="N12">
        <v>12</v>
      </c>
      <c r="O12">
        <v>9</v>
      </c>
      <c r="P12">
        <v>10</v>
      </c>
      <c r="Q12">
        <v>8</v>
      </c>
      <c r="R12">
        <v>8</v>
      </c>
      <c r="S12" s="5">
        <f t="shared" si="2"/>
        <v>0.62666666666666659</v>
      </c>
      <c r="T12" s="5">
        <f t="shared" si="3"/>
        <v>0.58285714285714285</v>
      </c>
      <c r="U12" s="4">
        <f t="shared" si="4"/>
        <v>3.4285714285714284</v>
      </c>
      <c r="V12">
        <v>7</v>
      </c>
      <c r="W12">
        <v>7</v>
      </c>
      <c r="X12">
        <v>1052</v>
      </c>
      <c r="Y12" s="5">
        <f t="shared" si="5"/>
        <v>0.68983606557377053</v>
      </c>
      <c r="Z12">
        <v>1119</v>
      </c>
      <c r="AA12" s="2">
        <f t="shared" si="6"/>
        <v>0.68861538461538463</v>
      </c>
      <c r="AB12">
        <f>((V12-E12)+(W12-E12))/2</f>
        <v>-1</v>
      </c>
    </row>
    <row r="13" spans="1:28">
      <c r="A13">
        <f>RANK(C13,$C$5:$C$29)</f>
        <v>7</v>
      </c>
      <c r="B13" t="s">
        <v>9</v>
      </c>
      <c r="C13" s="5">
        <f>(T13+AA13)/2</f>
        <v>0.72663736263736256</v>
      </c>
      <c r="D13" s="3">
        <f t="shared" si="0"/>
        <v>-2</v>
      </c>
      <c r="E13">
        <v>9</v>
      </c>
      <c r="F13" t="s">
        <v>9</v>
      </c>
      <c r="G13" s="1" t="s">
        <v>38</v>
      </c>
      <c r="H13" t="s">
        <v>47</v>
      </c>
      <c r="I13" s="5">
        <f>(S13+Y13+AA13)/3</f>
        <v>0.73012358133669608</v>
      </c>
      <c r="J13">
        <f>RANK(I13,$I$5:$I$29)</f>
        <v>7</v>
      </c>
      <c r="K13" s="4">
        <f t="shared" si="1"/>
        <v>-2</v>
      </c>
      <c r="L13">
        <v>9</v>
      </c>
      <c r="M13">
        <v>7</v>
      </c>
      <c r="N13">
        <v>9</v>
      </c>
      <c r="O13">
        <v>10</v>
      </c>
      <c r="P13">
        <v>7</v>
      </c>
      <c r="Q13">
        <v>6</v>
      </c>
      <c r="R13">
        <v>6</v>
      </c>
      <c r="S13" s="5">
        <f t="shared" si="2"/>
        <v>0.74</v>
      </c>
      <c r="T13" s="5">
        <f t="shared" si="3"/>
        <v>0.73142857142857143</v>
      </c>
      <c r="U13" s="4">
        <f t="shared" si="4"/>
        <v>-1.2857142857142858</v>
      </c>
      <c r="V13">
        <v>8</v>
      </c>
      <c r="W13">
        <v>8</v>
      </c>
      <c r="X13">
        <v>1111</v>
      </c>
      <c r="Y13" s="5">
        <f t="shared" si="5"/>
        <v>0.72852459016393445</v>
      </c>
      <c r="Z13">
        <v>1173</v>
      </c>
      <c r="AA13" s="2">
        <f t="shared" si="6"/>
        <v>0.7218461538461538</v>
      </c>
      <c r="AB13">
        <f>((V13-E13)+(W13-E13))/2</f>
        <v>-1</v>
      </c>
    </row>
    <row r="14" spans="1:28">
      <c r="A14">
        <f>RANK(C14,$C$5:$C$29)</f>
        <v>8</v>
      </c>
      <c r="B14" t="s">
        <v>10</v>
      </c>
      <c r="C14" s="5">
        <f>(T14+AA14)/2</f>
        <v>0.69780219780219777</v>
      </c>
      <c r="D14" s="3">
        <f t="shared" si="0"/>
        <v>-2</v>
      </c>
      <c r="E14">
        <v>10</v>
      </c>
      <c r="F14" t="s">
        <v>10</v>
      </c>
      <c r="G14" s="1" t="s">
        <v>36</v>
      </c>
      <c r="H14" t="s">
        <v>46</v>
      </c>
      <c r="I14" s="5">
        <f>(S14+Y14+AA14)/3</f>
        <v>0.68899537620849094</v>
      </c>
      <c r="J14">
        <f>RANK(I14,$I$5:$I$29)</f>
        <v>8</v>
      </c>
      <c r="K14" s="4">
        <f t="shared" si="1"/>
        <v>-2</v>
      </c>
      <c r="L14">
        <v>6</v>
      </c>
      <c r="M14">
        <v>6</v>
      </c>
      <c r="N14">
        <v>7</v>
      </c>
      <c r="O14">
        <v>8</v>
      </c>
      <c r="P14">
        <v>11</v>
      </c>
      <c r="Q14">
        <v>11</v>
      </c>
      <c r="R14">
        <v>11</v>
      </c>
      <c r="S14" s="5">
        <f t="shared" si="2"/>
        <v>0.68</v>
      </c>
      <c r="T14" s="5">
        <f t="shared" si="3"/>
        <v>0.69714285714285718</v>
      </c>
      <c r="U14" s="4">
        <f t="shared" si="4"/>
        <v>-1.4285714285714286</v>
      </c>
      <c r="V14">
        <v>9</v>
      </c>
      <c r="W14">
        <v>9</v>
      </c>
      <c r="X14">
        <v>1050</v>
      </c>
      <c r="Y14" s="5">
        <f t="shared" si="5"/>
        <v>0.68852459016393441</v>
      </c>
      <c r="Z14">
        <v>1135</v>
      </c>
      <c r="AA14" s="2">
        <f t="shared" si="6"/>
        <v>0.69846153846153847</v>
      </c>
      <c r="AB14">
        <f>((V14-E14)+(W14-E14))/2</f>
        <v>-1</v>
      </c>
    </row>
    <row r="15" spans="1:28">
      <c r="A15">
        <f>RANK(C15,$C$5:$C$29)</f>
        <v>11</v>
      </c>
      <c r="B15" t="s">
        <v>11</v>
      </c>
      <c r="C15" s="5">
        <f>(T15+AA15)/2</f>
        <v>0.55775824175824185</v>
      </c>
      <c r="D15" s="3">
        <f t="shared" si="0"/>
        <v>0</v>
      </c>
      <c r="E15">
        <v>11</v>
      </c>
      <c r="F15" t="s">
        <v>11</v>
      </c>
      <c r="G15" s="1" t="s">
        <v>39</v>
      </c>
      <c r="H15" t="s">
        <v>49</v>
      </c>
      <c r="I15" s="5">
        <f>(S15+Y15+AA15)/3</f>
        <v>0.61305142216617636</v>
      </c>
      <c r="J15">
        <f>RANK(I15,$I$5:$I$29)</f>
        <v>11</v>
      </c>
      <c r="K15" s="4">
        <f t="shared" si="1"/>
        <v>0</v>
      </c>
      <c r="L15">
        <v>30</v>
      </c>
      <c r="M15">
        <v>23</v>
      </c>
      <c r="N15">
        <v>10</v>
      </c>
      <c r="O15">
        <v>11</v>
      </c>
      <c r="P15">
        <v>9</v>
      </c>
      <c r="Q15">
        <v>10</v>
      </c>
      <c r="R15">
        <v>10</v>
      </c>
      <c r="S15" s="5">
        <f t="shared" si="2"/>
        <v>0.55333333333333334</v>
      </c>
      <c r="T15" s="5">
        <f t="shared" si="3"/>
        <v>0.47428571428571431</v>
      </c>
      <c r="U15" s="4">
        <f t="shared" si="4"/>
        <v>3.7142857142857144</v>
      </c>
      <c r="V15">
        <v>11</v>
      </c>
      <c r="W15">
        <v>11</v>
      </c>
      <c r="X15">
        <v>983</v>
      </c>
      <c r="Y15" s="5">
        <f t="shared" si="5"/>
        <v>0.64459016393442625</v>
      </c>
      <c r="Z15">
        <v>1042</v>
      </c>
      <c r="AA15" s="2">
        <f t="shared" si="6"/>
        <v>0.64123076923076927</v>
      </c>
      <c r="AB15">
        <f>((V15-E15)+(W15-E15))/2</f>
        <v>0</v>
      </c>
    </row>
    <row r="16" spans="1:28">
      <c r="A16">
        <f>RANK(C16,$C$5:$C$29)</f>
        <v>13</v>
      </c>
      <c r="B16" t="s">
        <v>12</v>
      </c>
      <c r="C16" s="5">
        <f>(T16+AA16)/2</f>
        <v>0.40694505494505495</v>
      </c>
      <c r="D16" s="3">
        <f t="shared" si="0"/>
        <v>1</v>
      </c>
      <c r="E16">
        <v>12</v>
      </c>
      <c r="F16" t="s">
        <v>12</v>
      </c>
      <c r="G16" s="1" t="s">
        <v>37</v>
      </c>
      <c r="H16" t="s">
        <v>44</v>
      </c>
      <c r="I16" s="5">
        <f>(S16+Y16+AA16)/3</f>
        <v>0.45950903741067678</v>
      </c>
      <c r="J16">
        <f>RANK(I16,$I$5:$I$29)</f>
        <v>12</v>
      </c>
      <c r="K16" s="4">
        <f t="shared" si="1"/>
        <v>0</v>
      </c>
      <c r="L16">
        <v>36</v>
      </c>
      <c r="M16">
        <v>34</v>
      </c>
      <c r="N16">
        <v>22</v>
      </c>
      <c r="O16">
        <v>21</v>
      </c>
      <c r="P16">
        <v>12</v>
      </c>
      <c r="Q16">
        <v>12</v>
      </c>
      <c r="R16">
        <v>12</v>
      </c>
      <c r="S16" s="5">
        <f t="shared" si="2"/>
        <v>0.34</v>
      </c>
      <c r="T16" s="5">
        <f t="shared" si="3"/>
        <v>0.29142857142857143</v>
      </c>
      <c r="U16" s="4">
        <f t="shared" si="4"/>
        <v>9.2857142857142865</v>
      </c>
      <c r="V16">
        <v>12</v>
      </c>
      <c r="W16">
        <v>12</v>
      </c>
      <c r="X16">
        <v>787</v>
      </c>
      <c r="Y16" s="5">
        <f t="shared" si="5"/>
        <v>0.51606557377049178</v>
      </c>
      <c r="Z16">
        <v>849</v>
      </c>
      <c r="AA16" s="2">
        <f t="shared" si="6"/>
        <v>0.52246153846153842</v>
      </c>
      <c r="AB16">
        <f>((V16-E16)+(W16-E16))/2</f>
        <v>0</v>
      </c>
    </row>
    <row r="17" spans="1:28">
      <c r="A17">
        <f>RANK(C17,$C$5:$C$29)</f>
        <v>14</v>
      </c>
      <c r="B17" t="s">
        <v>13</v>
      </c>
      <c r="C17" s="5">
        <f>(T17+AA17)/2</f>
        <v>0.35727472527472526</v>
      </c>
      <c r="D17" s="3">
        <f t="shared" si="0"/>
        <v>1</v>
      </c>
      <c r="E17">
        <v>13</v>
      </c>
      <c r="F17" t="s">
        <v>13</v>
      </c>
      <c r="G17" s="1" t="s">
        <v>40</v>
      </c>
      <c r="H17" t="s">
        <v>43</v>
      </c>
      <c r="I17" s="5">
        <f>(S17+Y17+AA17)/3</f>
        <v>0.37402494045116996</v>
      </c>
      <c r="J17">
        <f>RANK(I17,$I$5:$I$29)</f>
        <v>14</v>
      </c>
      <c r="K17" s="4">
        <f t="shared" si="1"/>
        <v>1</v>
      </c>
      <c r="L17">
        <v>22</v>
      </c>
      <c r="M17">
        <v>27</v>
      </c>
      <c r="N17">
        <v>11</v>
      </c>
      <c r="O17">
        <v>12</v>
      </c>
      <c r="P17">
        <v>19</v>
      </c>
      <c r="Q17">
        <v>18</v>
      </c>
      <c r="R17">
        <v>14</v>
      </c>
      <c r="S17" s="5">
        <f t="shared" si="2"/>
        <v>0.37333333333333335</v>
      </c>
      <c r="T17" s="5">
        <f t="shared" si="3"/>
        <v>0.34285714285714286</v>
      </c>
      <c r="U17" s="4">
        <f t="shared" si="4"/>
        <v>4.5714285714285712</v>
      </c>
      <c r="V17">
        <v>15</v>
      </c>
      <c r="W17">
        <v>16</v>
      </c>
      <c r="X17">
        <v>575</v>
      </c>
      <c r="Y17" s="5">
        <f t="shared" si="5"/>
        <v>0.37704918032786883</v>
      </c>
      <c r="Z17">
        <v>604</v>
      </c>
      <c r="AA17" s="2">
        <f t="shared" si="6"/>
        <v>0.37169230769230771</v>
      </c>
      <c r="AB17">
        <f>((V17-E17)+(W17-E17))/2</f>
        <v>2.5</v>
      </c>
    </row>
    <row r="18" spans="1:28">
      <c r="A18">
        <f>RANK(C18,$C$5:$C$29)</f>
        <v>12</v>
      </c>
      <c r="B18" t="s">
        <v>14</v>
      </c>
      <c r="C18" s="5">
        <f>(T18+AA18)/2</f>
        <v>0.49876923076923074</v>
      </c>
      <c r="D18" s="3">
        <f t="shared" si="0"/>
        <v>-2</v>
      </c>
      <c r="E18">
        <v>14</v>
      </c>
      <c r="F18" t="s">
        <v>14</v>
      </c>
      <c r="G18" s="1" t="s">
        <v>40</v>
      </c>
      <c r="H18" t="s">
        <v>46</v>
      </c>
      <c r="I18" s="5">
        <f>(S18+Y18+AA18)/3</f>
        <v>0.44431609920134507</v>
      </c>
      <c r="J18">
        <f>RANK(I18,$I$5:$I$29)</f>
        <v>13</v>
      </c>
      <c r="K18" s="4">
        <f t="shared" si="1"/>
        <v>-1</v>
      </c>
      <c r="L18">
        <v>8</v>
      </c>
      <c r="M18">
        <v>8</v>
      </c>
      <c r="N18">
        <v>14</v>
      </c>
      <c r="O18">
        <v>3</v>
      </c>
      <c r="P18">
        <v>14</v>
      </c>
      <c r="Q18">
        <v>14</v>
      </c>
      <c r="R18">
        <v>16</v>
      </c>
      <c r="S18" s="5">
        <f t="shared" si="2"/>
        <v>0.57999999999999996</v>
      </c>
      <c r="T18" s="5">
        <f t="shared" si="3"/>
        <v>0.6</v>
      </c>
      <c r="U18" s="4">
        <f t="shared" si="4"/>
        <v>-3</v>
      </c>
      <c r="V18">
        <v>16</v>
      </c>
      <c r="W18">
        <v>15</v>
      </c>
      <c r="X18">
        <v>542</v>
      </c>
      <c r="Y18" s="5">
        <f t="shared" si="5"/>
        <v>0.35540983606557375</v>
      </c>
      <c r="Z18">
        <v>646</v>
      </c>
      <c r="AA18" s="2">
        <f t="shared" si="6"/>
        <v>0.39753846153846156</v>
      </c>
      <c r="AB18">
        <f>((V18-E18)+(W18-E18))/2</f>
        <v>1.5</v>
      </c>
    </row>
    <row r="19" spans="1:28">
      <c r="A19">
        <f>RANK(C19,$C$5:$C$29)</f>
        <v>15</v>
      </c>
      <c r="B19" t="s">
        <v>15</v>
      </c>
      <c r="C19" s="5">
        <f>(T19+AA19)/2</f>
        <v>0.317978021978022</v>
      </c>
      <c r="D19" s="3">
        <f t="shared" si="0"/>
        <v>0</v>
      </c>
      <c r="E19">
        <v>15</v>
      </c>
      <c r="F19" t="s">
        <v>15</v>
      </c>
      <c r="G19" s="1" t="s">
        <v>40</v>
      </c>
      <c r="H19" t="s">
        <v>47</v>
      </c>
      <c r="I19" s="5">
        <f>(S19+Y19+AA19)/3</f>
        <v>0.37003895194059133</v>
      </c>
      <c r="J19">
        <f>RANK(I19,$I$5:$I$29)</f>
        <v>15</v>
      </c>
      <c r="K19" s="4">
        <f t="shared" si="1"/>
        <v>0</v>
      </c>
      <c r="L19">
        <v>20</v>
      </c>
      <c r="M19">
        <v>18</v>
      </c>
      <c r="N19">
        <v>17</v>
      </c>
      <c r="O19">
        <v>16</v>
      </c>
      <c r="P19">
        <v>22</v>
      </c>
      <c r="Q19">
        <v>23</v>
      </c>
      <c r="R19">
        <v>34</v>
      </c>
      <c r="S19" s="5">
        <f t="shared" si="2"/>
        <v>0.22666666666666668</v>
      </c>
      <c r="T19" s="5">
        <f t="shared" si="3"/>
        <v>0.22857142857142856</v>
      </c>
      <c r="U19" s="4">
        <f t="shared" si="4"/>
        <v>6.4285714285714288</v>
      </c>
      <c r="V19">
        <v>13</v>
      </c>
      <c r="W19">
        <v>14</v>
      </c>
      <c r="X19">
        <v>726</v>
      </c>
      <c r="Y19" s="5">
        <f t="shared" si="5"/>
        <v>0.4760655737704918</v>
      </c>
      <c r="Z19">
        <v>662</v>
      </c>
      <c r="AA19" s="2">
        <f t="shared" si="6"/>
        <v>0.4073846153846154</v>
      </c>
      <c r="AB19">
        <f>((V19-E19)+(W19-E19))/2</f>
        <v>-1.5</v>
      </c>
    </row>
    <row r="20" spans="1:28">
      <c r="A20">
        <f>RANK(C20,$C$5:$C$29)</f>
        <v>21</v>
      </c>
      <c r="B20" t="s">
        <v>16</v>
      </c>
      <c r="C20" s="5">
        <f>(T20+AA20)/2</f>
        <v>0.20114285714285712</v>
      </c>
      <c r="D20" s="3">
        <f t="shared" si="0"/>
        <v>5</v>
      </c>
      <c r="E20">
        <v>16</v>
      </c>
      <c r="F20" t="s">
        <v>16</v>
      </c>
      <c r="G20" s="1" t="s">
        <v>41</v>
      </c>
      <c r="H20" t="s">
        <v>47</v>
      </c>
      <c r="I20" s="5">
        <f>(S20+Y20+AA20)/3</f>
        <v>0.25130054644808747</v>
      </c>
      <c r="J20">
        <f>RANK(I20,$I$5:$I$29)</f>
        <v>18</v>
      </c>
      <c r="K20" s="4">
        <f t="shared" si="1"/>
        <v>2</v>
      </c>
      <c r="L20">
        <v>28</v>
      </c>
      <c r="M20">
        <v>25</v>
      </c>
      <c r="N20">
        <v>19</v>
      </c>
      <c r="O20">
        <v>20</v>
      </c>
      <c r="P20">
        <v>20</v>
      </c>
      <c r="Q20">
        <v>26</v>
      </c>
      <c r="R20">
        <v>19</v>
      </c>
      <c r="S20" s="5">
        <f t="shared" si="2"/>
        <v>0.18</v>
      </c>
      <c r="T20" s="5">
        <f t="shared" si="3"/>
        <v>0.15428571428571428</v>
      </c>
      <c r="U20" s="4">
        <f t="shared" si="4"/>
        <v>6.4285714285714288</v>
      </c>
      <c r="V20">
        <v>18</v>
      </c>
      <c r="W20">
        <v>18</v>
      </c>
      <c r="X20">
        <v>497</v>
      </c>
      <c r="Y20" s="5">
        <f t="shared" si="5"/>
        <v>0.32590163934426231</v>
      </c>
      <c r="Z20">
        <v>403</v>
      </c>
      <c r="AA20" s="2">
        <f t="shared" si="6"/>
        <v>0.248</v>
      </c>
      <c r="AB20">
        <f>((V20-E20)+(W20-E20))/2</f>
        <v>2</v>
      </c>
    </row>
    <row r="21" spans="1:28">
      <c r="A21">
        <f>RANK(C21,$C$5:$C$29)</f>
        <v>20</v>
      </c>
      <c r="B21" t="s">
        <v>17</v>
      </c>
      <c r="C21" s="5">
        <f>(T21+AA21)/2</f>
        <v>0.23498901098901098</v>
      </c>
      <c r="D21" s="3">
        <f t="shared" si="0"/>
        <v>3</v>
      </c>
      <c r="E21">
        <v>17</v>
      </c>
      <c r="F21" t="s">
        <v>17</v>
      </c>
      <c r="G21" s="1" t="s">
        <v>40</v>
      </c>
      <c r="H21" t="s">
        <v>43</v>
      </c>
      <c r="I21" s="5">
        <f>(S21+Y21+AA21)/3</f>
        <v>0.24555863808322828</v>
      </c>
      <c r="J21">
        <f>RANK(I21,$I$5:$I$29)</f>
        <v>19</v>
      </c>
      <c r="K21" s="4">
        <f t="shared" si="1"/>
        <v>2</v>
      </c>
      <c r="L21">
        <v>38</v>
      </c>
      <c r="M21">
        <v>38</v>
      </c>
      <c r="N21">
        <v>13</v>
      </c>
      <c r="O21">
        <v>23</v>
      </c>
      <c r="P21">
        <v>18</v>
      </c>
      <c r="Q21">
        <v>15</v>
      </c>
      <c r="R21">
        <v>13</v>
      </c>
      <c r="S21" s="5">
        <f t="shared" si="2"/>
        <v>0.32</v>
      </c>
      <c r="T21" s="5">
        <f t="shared" si="3"/>
        <v>0.2742857142857143</v>
      </c>
      <c r="U21" s="4">
        <f t="shared" si="4"/>
        <v>5.5714285714285712</v>
      </c>
      <c r="V21">
        <v>20</v>
      </c>
      <c r="W21">
        <v>21</v>
      </c>
      <c r="X21">
        <v>337</v>
      </c>
      <c r="Y21" s="5">
        <f t="shared" si="5"/>
        <v>0.22098360655737706</v>
      </c>
      <c r="Z21">
        <v>318</v>
      </c>
      <c r="AA21" s="2">
        <f t="shared" si="6"/>
        <v>0.19569230769230769</v>
      </c>
      <c r="AB21">
        <f>((V21-E21)+(W21-E21))/2</f>
        <v>3.5</v>
      </c>
    </row>
    <row r="22" spans="1:28">
      <c r="A22">
        <f>RANK(C22,$C$5:$C$29)</f>
        <v>16</v>
      </c>
      <c r="B22" t="s">
        <v>18</v>
      </c>
      <c r="C22" s="5">
        <f>(T22+AA22)/2</f>
        <v>0.30184615384615388</v>
      </c>
      <c r="D22" s="3">
        <f t="shared" si="0"/>
        <v>-2</v>
      </c>
      <c r="E22">
        <v>18</v>
      </c>
      <c r="F22" t="s">
        <v>18</v>
      </c>
      <c r="G22" s="1" t="s">
        <v>40</v>
      </c>
      <c r="H22" t="s">
        <v>48</v>
      </c>
      <c r="I22" s="5">
        <f>(S22+Y22+AA22)/3</f>
        <v>0.28851674372985853</v>
      </c>
      <c r="J22">
        <f>RANK(I22,$I$5:$I$29)</f>
        <v>17</v>
      </c>
      <c r="K22" s="4">
        <f t="shared" si="1"/>
        <v>-1</v>
      </c>
      <c r="L22">
        <v>10</v>
      </c>
      <c r="M22">
        <v>10</v>
      </c>
      <c r="N22">
        <v>30</v>
      </c>
      <c r="O22">
        <v>18</v>
      </c>
      <c r="P22">
        <v>36</v>
      </c>
      <c r="Q22">
        <v>24</v>
      </c>
      <c r="R22">
        <v>32</v>
      </c>
      <c r="S22" s="5">
        <f t="shared" si="2"/>
        <v>0.17333333333333331</v>
      </c>
      <c r="T22" s="5">
        <f t="shared" si="3"/>
        <v>0.24</v>
      </c>
      <c r="U22" s="4">
        <f t="shared" si="4"/>
        <v>4.8571428571428568</v>
      </c>
      <c r="V22">
        <v>17</v>
      </c>
      <c r="W22">
        <v>17</v>
      </c>
      <c r="X22">
        <v>501</v>
      </c>
      <c r="Y22" s="5">
        <f t="shared" si="5"/>
        <v>0.32852459016393443</v>
      </c>
      <c r="Z22">
        <v>591</v>
      </c>
      <c r="AA22" s="2">
        <f t="shared" si="6"/>
        <v>0.3636923076923077</v>
      </c>
      <c r="AB22">
        <f>((V22-E22)+(W22-E22))/2</f>
        <v>-1</v>
      </c>
    </row>
    <row r="23" spans="1:28">
      <c r="A23">
        <f>RANK(C23,$C$5:$C$29)</f>
        <v>18</v>
      </c>
      <c r="B23" t="s">
        <v>19</v>
      </c>
      <c r="C23" s="5">
        <f>(T23+AA23)/2</f>
        <v>0.2562197802197802</v>
      </c>
      <c r="D23" s="3">
        <f t="shared" si="0"/>
        <v>-1</v>
      </c>
      <c r="E23">
        <v>19</v>
      </c>
      <c r="F23" t="s">
        <v>19</v>
      </c>
      <c r="G23" s="1" t="s">
        <v>40</v>
      </c>
      <c r="H23" t="s">
        <v>48</v>
      </c>
      <c r="I23" s="5">
        <f>(S23+Y23+AA23)/3</f>
        <v>0.22426621829900517</v>
      </c>
      <c r="J23">
        <f>RANK(I23,$I$5:$I$29)</f>
        <v>20</v>
      </c>
      <c r="K23" s="4">
        <f t="shared" si="1"/>
        <v>1</v>
      </c>
      <c r="L23">
        <v>13</v>
      </c>
      <c r="M23">
        <v>14</v>
      </c>
      <c r="N23">
        <v>27</v>
      </c>
      <c r="O23">
        <v>24</v>
      </c>
      <c r="P23">
        <v>13</v>
      </c>
      <c r="Q23">
        <v>38</v>
      </c>
      <c r="R23">
        <v>18</v>
      </c>
      <c r="S23" s="5">
        <f t="shared" si="2"/>
        <v>0.23333333333333331</v>
      </c>
      <c r="T23" s="5">
        <f t="shared" si="3"/>
        <v>0.2742857142857143</v>
      </c>
      <c r="U23" s="4">
        <f t="shared" si="4"/>
        <v>2</v>
      </c>
      <c r="V23">
        <v>21</v>
      </c>
      <c r="W23">
        <v>19</v>
      </c>
      <c r="X23">
        <v>307</v>
      </c>
      <c r="Y23" s="5">
        <f t="shared" si="5"/>
        <v>0.20131147540983607</v>
      </c>
      <c r="Z23">
        <v>387</v>
      </c>
      <c r="AA23" s="2">
        <f t="shared" si="6"/>
        <v>0.23815384615384616</v>
      </c>
      <c r="AB23">
        <f>((V23-E23)+(W23-E23))/2</f>
        <v>1</v>
      </c>
    </row>
    <row r="24" spans="1:28">
      <c r="A24">
        <f>RANK(C24,$C$5:$C$29)</f>
        <v>24</v>
      </c>
      <c r="B24" t="s">
        <v>20</v>
      </c>
      <c r="C24" s="5">
        <f>(T24+AA24)/2</f>
        <v>0.12364835164835164</v>
      </c>
      <c r="D24" s="3">
        <f t="shared" si="0"/>
        <v>4</v>
      </c>
      <c r="E24">
        <v>20</v>
      </c>
      <c r="F24" t="s">
        <v>20</v>
      </c>
      <c r="G24" s="1" t="s">
        <v>40</v>
      </c>
      <c r="H24" t="s">
        <v>44</v>
      </c>
      <c r="I24" s="5">
        <f>(S24+Y24+AA24)/3</f>
        <v>0.14112596328989771</v>
      </c>
      <c r="J24">
        <f>RANK(I24,$I$5:$I$29)</f>
        <v>23</v>
      </c>
      <c r="K24" s="4">
        <f t="shared" si="1"/>
        <v>3</v>
      </c>
      <c r="L24">
        <v>31</v>
      </c>
      <c r="M24">
        <v>30</v>
      </c>
      <c r="N24">
        <v>33</v>
      </c>
      <c r="O24">
        <v>35</v>
      </c>
      <c r="P24">
        <v>24</v>
      </c>
      <c r="Q24">
        <v>21</v>
      </c>
      <c r="R24">
        <v>23</v>
      </c>
      <c r="S24" s="5">
        <f t="shared" si="2"/>
        <v>6.6666666666666666E-2</v>
      </c>
      <c r="T24" s="5">
        <f t="shared" si="3"/>
        <v>5.7142857142857141E-2</v>
      </c>
      <c r="U24" s="4">
        <f t="shared" si="4"/>
        <v>8.1428571428571423</v>
      </c>
      <c r="V24">
        <v>22</v>
      </c>
      <c r="W24">
        <v>22</v>
      </c>
      <c r="X24">
        <v>254</v>
      </c>
      <c r="Y24" s="5">
        <f t="shared" si="5"/>
        <v>0.16655737704918033</v>
      </c>
      <c r="Z24">
        <v>309</v>
      </c>
      <c r="AA24" s="2">
        <f t="shared" si="6"/>
        <v>0.19015384615384615</v>
      </c>
      <c r="AB24">
        <f>((V24-E24)+(W24-E24))/2</f>
        <v>2</v>
      </c>
    </row>
    <row r="25" spans="1:28">
      <c r="A25">
        <f>RANK(C25,$C$5:$C$29)</f>
        <v>17</v>
      </c>
      <c r="B25" t="s">
        <v>21</v>
      </c>
      <c r="C25" s="5">
        <f>(T25+AA25)/2</f>
        <v>0.25881318681318682</v>
      </c>
      <c r="D25" s="3">
        <f t="shared" si="0"/>
        <v>-4</v>
      </c>
      <c r="E25">
        <v>21</v>
      </c>
      <c r="F25" t="s">
        <v>21</v>
      </c>
      <c r="G25" s="1" t="s">
        <v>42</v>
      </c>
      <c r="H25" t="s">
        <v>43</v>
      </c>
      <c r="I25" s="5">
        <f>(S25+Y25+AA25)/3</f>
        <v>0.18954967072999859</v>
      </c>
      <c r="J25">
        <f>RANK(I25,$I$5:$I$29)</f>
        <v>22</v>
      </c>
      <c r="K25" s="4">
        <f t="shared" si="1"/>
        <v>1</v>
      </c>
      <c r="L25">
        <v>11</v>
      </c>
      <c r="M25">
        <v>12</v>
      </c>
      <c r="N25">
        <v>18</v>
      </c>
      <c r="O25">
        <v>15</v>
      </c>
      <c r="P25">
        <v>21</v>
      </c>
      <c r="Q25">
        <v>17</v>
      </c>
      <c r="R25">
        <v>21</v>
      </c>
      <c r="S25" s="5">
        <f t="shared" si="2"/>
        <v>0.34666666666666662</v>
      </c>
      <c r="T25" s="5">
        <f t="shared" si="3"/>
        <v>0.38285714285714284</v>
      </c>
      <c r="U25" s="4">
        <f t="shared" si="4"/>
        <v>-4.5714285714285712</v>
      </c>
      <c r="V25">
        <v>25</v>
      </c>
      <c r="W25">
        <v>23</v>
      </c>
      <c r="X25">
        <v>133</v>
      </c>
      <c r="Y25" s="5">
        <f t="shared" si="5"/>
        <v>8.7213114754098361E-2</v>
      </c>
      <c r="Z25">
        <v>219</v>
      </c>
      <c r="AA25" s="2">
        <f t="shared" si="6"/>
        <v>0.13476923076923078</v>
      </c>
      <c r="AB25">
        <f>((V25-E25)+(W25-E25))/2</f>
        <v>3</v>
      </c>
    </row>
    <row r="26" spans="1:28">
      <c r="A26">
        <f>RANK(C26,$C$5:$C$29)</f>
        <v>25</v>
      </c>
      <c r="B26" t="s">
        <v>22</v>
      </c>
      <c r="C26" s="5">
        <f>(T26+AA26)/2</f>
        <v>4.3912087912087915E-2</v>
      </c>
      <c r="D26" s="3">
        <f t="shared" si="0"/>
        <v>3</v>
      </c>
      <c r="E26">
        <v>22</v>
      </c>
      <c r="F26" t="s">
        <v>22</v>
      </c>
      <c r="G26" s="1" t="s">
        <v>42</v>
      </c>
      <c r="H26" t="s">
        <v>46</v>
      </c>
      <c r="I26" s="5">
        <f>(S26+Y26+AA26)/3</f>
        <v>6.0906263135771334E-2</v>
      </c>
      <c r="J26">
        <f>RANK(I26,$I$5:$I$29)</f>
        <v>25</v>
      </c>
      <c r="K26" s="4">
        <f t="shared" si="1"/>
        <v>3</v>
      </c>
      <c r="L26">
        <v>41</v>
      </c>
      <c r="M26">
        <v>33</v>
      </c>
      <c r="N26">
        <v>29</v>
      </c>
      <c r="O26">
        <v>41</v>
      </c>
      <c r="P26">
        <v>26</v>
      </c>
      <c r="Q26">
        <v>20</v>
      </c>
      <c r="R26">
        <v>40</v>
      </c>
      <c r="S26" s="5">
        <f t="shared" si="2"/>
        <v>0.04</v>
      </c>
      <c r="T26" s="5">
        <f t="shared" si="3"/>
        <v>3.4285714285714287E-2</v>
      </c>
      <c r="U26" s="4">
        <f t="shared" si="4"/>
        <v>10.857142857142858</v>
      </c>
      <c r="V26">
        <v>24</v>
      </c>
      <c r="W26">
        <v>26</v>
      </c>
      <c r="X26">
        <v>136</v>
      </c>
      <c r="Y26" s="5">
        <f t="shared" si="5"/>
        <v>8.9180327868852466E-2</v>
      </c>
      <c r="Z26">
        <v>87</v>
      </c>
      <c r="AA26" s="2">
        <f t="shared" si="6"/>
        <v>5.3538461538461542E-2</v>
      </c>
      <c r="AB26">
        <f>((V26-E26)+(W26-E26))/2</f>
        <v>3</v>
      </c>
    </row>
    <row r="27" spans="1:28">
      <c r="A27">
        <f>RANK(C27,$C$5:$C$29)</f>
        <v>19</v>
      </c>
      <c r="B27" t="s">
        <v>23</v>
      </c>
      <c r="C27" s="5">
        <f>(T27+AA27)/2</f>
        <v>0.24048351648351649</v>
      </c>
      <c r="D27" s="3">
        <f t="shared" si="0"/>
        <v>-4</v>
      </c>
      <c r="E27">
        <v>23</v>
      </c>
      <c r="F27" t="s">
        <v>23</v>
      </c>
      <c r="G27" s="1" t="s">
        <v>36</v>
      </c>
      <c r="H27" t="s">
        <v>49</v>
      </c>
      <c r="I27" s="5">
        <f>(S27+Y27+AA27)/3</f>
        <v>0.31378058007566206</v>
      </c>
      <c r="J27">
        <f>RANK(I27,$I$5:$I$29)</f>
        <v>16</v>
      </c>
      <c r="K27" s="4">
        <f t="shared" si="1"/>
        <v>-7</v>
      </c>
      <c r="L27">
        <v>26</v>
      </c>
      <c r="M27">
        <v>29</v>
      </c>
      <c r="N27">
        <v>26</v>
      </c>
      <c r="O27">
        <v>17</v>
      </c>
      <c r="P27">
        <v>35</v>
      </c>
      <c r="Q27">
        <v>30</v>
      </c>
      <c r="R27">
        <v>29</v>
      </c>
      <c r="S27" s="5">
        <f t="shared" si="2"/>
        <v>0.06</v>
      </c>
      <c r="T27" s="5">
        <f t="shared" si="3"/>
        <v>5.1428571428571428E-2</v>
      </c>
      <c r="U27" s="4">
        <f t="shared" si="4"/>
        <v>4.4285714285714288</v>
      </c>
      <c r="V27">
        <v>14</v>
      </c>
      <c r="W27">
        <v>13</v>
      </c>
      <c r="X27">
        <v>689</v>
      </c>
      <c r="Y27" s="5">
        <f t="shared" si="5"/>
        <v>0.4518032786885246</v>
      </c>
      <c r="Z27">
        <v>698</v>
      </c>
      <c r="AA27" s="2">
        <f t="shared" si="6"/>
        <v>0.42953846153846154</v>
      </c>
      <c r="AB27">
        <f>((V27-E27)+(W27-E27))/2</f>
        <v>-9.5</v>
      </c>
    </row>
    <row r="28" spans="1:28">
      <c r="A28">
        <f>RANK(C28,$C$5:$C$29)</f>
        <v>22</v>
      </c>
      <c r="B28" t="s">
        <v>24</v>
      </c>
      <c r="C28" s="5">
        <f>(T28+AA28)/2</f>
        <v>0.19784615384615384</v>
      </c>
      <c r="D28" s="3">
        <f t="shared" si="0"/>
        <v>-2</v>
      </c>
      <c r="E28">
        <v>24</v>
      </c>
      <c r="F28" t="s">
        <v>24</v>
      </c>
      <c r="G28" s="1" t="s">
        <v>36</v>
      </c>
      <c r="H28" t="s">
        <v>49</v>
      </c>
      <c r="I28" s="5">
        <f>(S28+Y28+AA28)/3</f>
        <v>0.2159775816169259</v>
      </c>
      <c r="J28">
        <f>RANK(I28,$I$5:$I$29)</f>
        <v>21</v>
      </c>
      <c r="K28" s="4">
        <f t="shared" si="1"/>
        <v>-3</v>
      </c>
      <c r="L28">
        <v>44</v>
      </c>
      <c r="M28">
        <v>43</v>
      </c>
      <c r="N28">
        <v>16</v>
      </c>
      <c r="O28">
        <v>19</v>
      </c>
      <c r="P28">
        <v>17</v>
      </c>
      <c r="Q28">
        <v>31</v>
      </c>
      <c r="R28">
        <v>24</v>
      </c>
      <c r="S28" s="5">
        <f t="shared" si="2"/>
        <v>0.18666666666666668</v>
      </c>
      <c r="T28" s="5">
        <f t="shared" si="3"/>
        <v>0.16</v>
      </c>
      <c r="U28" s="4">
        <f t="shared" si="4"/>
        <v>3.7142857142857144</v>
      </c>
      <c r="V28">
        <v>19</v>
      </c>
      <c r="W28">
        <v>20</v>
      </c>
      <c r="X28">
        <v>344</v>
      </c>
      <c r="Y28" s="5">
        <f t="shared" si="5"/>
        <v>0.22557377049180327</v>
      </c>
      <c r="Z28">
        <v>383</v>
      </c>
      <c r="AA28" s="2">
        <f t="shared" si="6"/>
        <v>0.2356923076923077</v>
      </c>
      <c r="AB28">
        <f>((V28-E28)+(W28-E28))/2</f>
        <v>-4.5</v>
      </c>
    </row>
    <row r="29" spans="1:28">
      <c r="A29">
        <f>RANK(C29,$C$5:$C$29)</f>
        <v>23</v>
      </c>
      <c r="B29" t="s">
        <v>25</v>
      </c>
      <c r="C29" s="5">
        <f>(T29+AA29)/2</f>
        <v>0.13683516483516484</v>
      </c>
      <c r="D29" s="3">
        <f t="shared" si="0"/>
        <v>-2</v>
      </c>
      <c r="E29">
        <v>25</v>
      </c>
      <c r="F29" t="s">
        <v>25</v>
      </c>
      <c r="G29" s="1" t="s">
        <v>37</v>
      </c>
      <c r="H29" t="s">
        <v>49</v>
      </c>
      <c r="I29" s="5">
        <f>(S29+Y29+AA29)/3</f>
        <v>0.13414824155807761</v>
      </c>
      <c r="J29">
        <f>RANK(I29,$I$5:$I$29)</f>
        <v>24</v>
      </c>
      <c r="K29" s="4">
        <f t="shared" si="1"/>
        <v>-1</v>
      </c>
      <c r="L29">
        <v>34</v>
      </c>
      <c r="M29">
        <v>31</v>
      </c>
      <c r="N29">
        <v>20</v>
      </c>
      <c r="O29">
        <v>14</v>
      </c>
      <c r="P29">
        <v>31</v>
      </c>
      <c r="Q29">
        <v>16</v>
      </c>
      <c r="R29">
        <v>20</v>
      </c>
      <c r="S29" s="5">
        <f t="shared" si="2"/>
        <v>0.22666666666666668</v>
      </c>
      <c r="T29" s="5">
        <f t="shared" si="3"/>
        <v>0.19428571428571428</v>
      </c>
      <c r="U29" s="4">
        <f t="shared" si="4"/>
        <v>-1.2857142857142858</v>
      </c>
      <c r="V29">
        <v>23</v>
      </c>
      <c r="W29">
        <v>24</v>
      </c>
      <c r="X29">
        <v>147</v>
      </c>
      <c r="Y29" s="5">
        <f t="shared" si="5"/>
        <v>9.6393442622950826E-2</v>
      </c>
      <c r="Z29">
        <v>129</v>
      </c>
      <c r="AA29" s="2">
        <f t="shared" si="6"/>
        <v>7.9384615384615387E-2</v>
      </c>
      <c r="AB29">
        <f>((V29-E29)+(W29-E29))/2</f>
        <v>-1.5</v>
      </c>
    </row>
    <row r="30" spans="1:28">
      <c r="M30" t="s">
        <v>58</v>
      </c>
      <c r="S30" s="4"/>
    </row>
    <row r="31" spans="1:28">
      <c r="L31">
        <f>IF(26-L5&gt;0,26-L5,0)</f>
        <v>25</v>
      </c>
      <c r="M31">
        <f>IF(26-M5&gt;0,26-M5,0)</f>
        <v>25</v>
      </c>
      <c r="N31">
        <f t="shared" ref="N31:R31" si="7">IF(26-N5&gt;0,26-N5,0)</f>
        <v>25</v>
      </c>
      <c r="O31">
        <f t="shared" si="7"/>
        <v>25</v>
      </c>
      <c r="P31">
        <f t="shared" si="7"/>
        <v>25</v>
      </c>
      <c r="Q31">
        <f t="shared" si="7"/>
        <v>25</v>
      </c>
      <c r="R31">
        <f t="shared" si="7"/>
        <v>25</v>
      </c>
    </row>
    <row r="32" spans="1:28">
      <c r="L32">
        <f t="shared" ref="L32:L55" si="8">IF(26-L6&gt;0,26-L6,0)</f>
        <v>24</v>
      </c>
      <c r="M32">
        <f t="shared" ref="M32:R32" si="9">IF(26-M6&gt;0,26-M6,0)</f>
        <v>24</v>
      </c>
      <c r="N32">
        <f t="shared" si="9"/>
        <v>22</v>
      </c>
      <c r="O32">
        <f t="shared" si="9"/>
        <v>23</v>
      </c>
      <c r="P32">
        <f t="shared" si="9"/>
        <v>23</v>
      </c>
      <c r="Q32">
        <f t="shared" si="9"/>
        <v>24</v>
      </c>
      <c r="R32">
        <f t="shared" si="9"/>
        <v>24</v>
      </c>
    </row>
    <row r="33" spans="12:18">
      <c r="L33">
        <f t="shared" si="8"/>
        <v>19</v>
      </c>
      <c r="M33">
        <f t="shared" ref="M33:R33" si="10">IF(26-M7&gt;0,26-M7,0)</f>
        <v>17</v>
      </c>
      <c r="N33">
        <f t="shared" si="10"/>
        <v>23</v>
      </c>
      <c r="O33">
        <f t="shared" si="10"/>
        <v>24</v>
      </c>
      <c r="P33">
        <f t="shared" si="10"/>
        <v>24</v>
      </c>
      <c r="Q33">
        <f t="shared" si="10"/>
        <v>21</v>
      </c>
      <c r="R33">
        <f t="shared" si="10"/>
        <v>23</v>
      </c>
    </row>
    <row r="34" spans="12:18">
      <c r="L34">
        <f t="shared" si="8"/>
        <v>22</v>
      </c>
      <c r="M34">
        <f t="shared" ref="M34:R34" si="11">IF(26-M8&gt;0,26-M8,0)</f>
        <v>23</v>
      </c>
      <c r="N34">
        <f t="shared" si="11"/>
        <v>21</v>
      </c>
      <c r="O34">
        <f t="shared" si="11"/>
        <v>21</v>
      </c>
      <c r="P34">
        <f t="shared" si="11"/>
        <v>21</v>
      </c>
      <c r="Q34">
        <f t="shared" si="11"/>
        <v>22</v>
      </c>
      <c r="R34">
        <f t="shared" si="11"/>
        <v>21</v>
      </c>
    </row>
    <row r="35" spans="12:18">
      <c r="L35">
        <f t="shared" si="8"/>
        <v>23</v>
      </c>
      <c r="M35">
        <f t="shared" ref="M35:R35" si="12">IF(26-M9&gt;0,26-M9,0)</f>
        <v>22</v>
      </c>
      <c r="N35">
        <f t="shared" si="12"/>
        <v>24</v>
      </c>
      <c r="O35">
        <f t="shared" si="12"/>
        <v>22</v>
      </c>
      <c r="P35">
        <f t="shared" si="12"/>
        <v>22</v>
      </c>
      <c r="Q35">
        <f t="shared" si="12"/>
        <v>23</v>
      </c>
      <c r="R35">
        <f t="shared" si="12"/>
        <v>22</v>
      </c>
    </row>
    <row r="36" spans="12:18">
      <c r="L36">
        <f t="shared" si="8"/>
        <v>21</v>
      </c>
      <c r="M36">
        <f t="shared" ref="M36:R36" si="13">IF(26-M10&gt;0,26-M10,0)</f>
        <v>21</v>
      </c>
      <c r="N36">
        <f t="shared" si="13"/>
        <v>20</v>
      </c>
      <c r="O36">
        <f t="shared" si="13"/>
        <v>19</v>
      </c>
      <c r="P36">
        <f t="shared" si="13"/>
        <v>20</v>
      </c>
      <c r="Q36">
        <f t="shared" si="13"/>
        <v>19</v>
      </c>
      <c r="R36">
        <f t="shared" si="13"/>
        <v>19</v>
      </c>
    </row>
    <row r="37" spans="12:18">
      <c r="L37">
        <f t="shared" si="8"/>
        <v>14</v>
      </c>
      <c r="M37">
        <f t="shared" ref="M37:R37" si="14">IF(26-M11&gt;0,26-M11,0)</f>
        <v>15</v>
      </c>
      <c r="N37">
        <f t="shared" si="14"/>
        <v>18</v>
      </c>
      <c r="O37">
        <f t="shared" si="14"/>
        <v>20</v>
      </c>
      <c r="P37">
        <f t="shared" si="14"/>
        <v>18</v>
      </c>
      <c r="Q37">
        <f t="shared" si="14"/>
        <v>17</v>
      </c>
      <c r="R37">
        <f t="shared" si="14"/>
        <v>17</v>
      </c>
    </row>
    <row r="38" spans="12:18">
      <c r="L38">
        <f t="shared" si="8"/>
        <v>8</v>
      </c>
      <c r="M38">
        <f t="shared" ref="M38:R38" si="15">IF(26-M12&gt;0,26-M12,0)</f>
        <v>11</v>
      </c>
      <c r="N38">
        <f t="shared" si="15"/>
        <v>14</v>
      </c>
      <c r="O38">
        <f t="shared" si="15"/>
        <v>17</v>
      </c>
      <c r="P38">
        <f t="shared" si="15"/>
        <v>16</v>
      </c>
      <c r="Q38">
        <f t="shared" si="15"/>
        <v>18</v>
      </c>
      <c r="R38">
        <f t="shared" si="15"/>
        <v>18</v>
      </c>
    </row>
    <row r="39" spans="12:18">
      <c r="L39">
        <f t="shared" si="8"/>
        <v>17</v>
      </c>
      <c r="M39">
        <f t="shared" ref="M39:R39" si="16">IF(26-M13&gt;0,26-M13,0)</f>
        <v>19</v>
      </c>
      <c r="N39">
        <f t="shared" si="16"/>
        <v>17</v>
      </c>
      <c r="O39">
        <f t="shared" si="16"/>
        <v>16</v>
      </c>
      <c r="P39">
        <f t="shared" si="16"/>
        <v>19</v>
      </c>
      <c r="Q39">
        <f t="shared" si="16"/>
        <v>20</v>
      </c>
      <c r="R39">
        <f t="shared" si="16"/>
        <v>20</v>
      </c>
    </row>
    <row r="40" spans="12:18">
      <c r="L40">
        <f t="shared" si="8"/>
        <v>20</v>
      </c>
      <c r="M40">
        <f t="shared" ref="M40:R40" si="17">IF(26-M14&gt;0,26-M14,0)</f>
        <v>20</v>
      </c>
      <c r="N40">
        <f t="shared" si="17"/>
        <v>19</v>
      </c>
      <c r="O40">
        <f t="shared" si="17"/>
        <v>18</v>
      </c>
      <c r="P40">
        <f t="shared" si="17"/>
        <v>15</v>
      </c>
      <c r="Q40">
        <f t="shared" si="17"/>
        <v>15</v>
      </c>
      <c r="R40">
        <f t="shared" si="17"/>
        <v>15</v>
      </c>
    </row>
    <row r="41" spans="12:18">
      <c r="L41">
        <f t="shared" si="8"/>
        <v>0</v>
      </c>
      <c r="M41">
        <f t="shared" ref="M41:R41" si="18">IF(26-M15&gt;0,26-M15,0)</f>
        <v>3</v>
      </c>
      <c r="N41">
        <f t="shared" si="18"/>
        <v>16</v>
      </c>
      <c r="O41">
        <f t="shared" si="18"/>
        <v>15</v>
      </c>
      <c r="P41">
        <f t="shared" si="18"/>
        <v>17</v>
      </c>
      <c r="Q41">
        <f t="shared" si="18"/>
        <v>16</v>
      </c>
      <c r="R41">
        <f t="shared" si="18"/>
        <v>16</v>
      </c>
    </row>
    <row r="42" spans="12:18">
      <c r="L42">
        <f t="shared" si="8"/>
        <v>0</v>
      </c>
      <c r="M42">
        <f t="shared" ref="M42:R42" si="19">IF(26-M16&gt;0,26-M16,0)</f>
        <v>0</v>
      </c>
      <c r="N42">
        <f t="shared" si="19"/>
        <v>4</v>
      </c>
      <c r="O42">
        <f t="shared" si="19"/>
        <v>5</v>
      </c>
      <c r="P42">
        <f t="shared" si="19"/>
        <v>14</v>
      </c>
      <c r="Q42">
        <f t="shared" si="19"/>
        <v>14</v>
      </c>
      <c r="R42">
        <f t="shared" si="19"/>
        <v>14</v>
      </c>
    </row>
    <row r="43" spans="12:18">
      <c r="L43">
        <f t="shared" si="8"/>
        <v>4</v>
      </c>
      <c r="M43">
        <f t="shared" ref="M43:R43" si="20">IF(26-M17&gt;0,26-M17,0)</f>
        <v>0</v>
      </c>
      <c r="N43">
        <f t="shared" si="20"/>
        <v>15</v>
      </c>
      <c r="O43">
        <f t="shared" si="20"/>
        <v>14</v>
      </c>
      <c r="P43">
        <f t="shared" si="20"/>
        <v>7</v>
      </c>
      <c r="Q43">
        <f t="shared" si="20"/>
        <v>8</v>
      </c>
      <c r="R43">
        <f t="shared" si="20"/>
        <v>12</v>
      </c>
    </row>
    <row r="44" spans="12:18">
      <c r="L44">
        <f t="shared" si="8"/>
        <v>18</v>
      </c>
      <c r="M44">
        <f t="shared" ref="M44:R44" si="21">IF(26-M18&gt;0,26-M18,0)</f>
        <v>18</v>
      </c>
      <c r="N44">
        <f t="shared" si="21"/>
        <v>12</v>
      </c>
      <c r="O44">
        <f t="shared" si="21"/>
        <v>23</v>
      </c>
      <c r="P44">
        <f t="shared" si="21"/>
        <v>12</v>
      </c>
      <c r="Q44">
        <f t="shared" si="21"/>
        <v>12</v>
      </c>
      <c r="R44">
        <f t="shared" si="21"/>
        <v>10</v>
      </c>
    </row>
    <row r="45" spans="12:18">
      <c r="L45">
        <f t="shared" si="8"/>
        <v>6</v>
      </c>
      <c r="M45">
        <f t="shared" ref="M45:R45" si="22">IF(26-M19&gt;0,26-M19,0)</f>
        <v>8</v>
      </c>
      <c r="N45">
        <f t="shared" si="22"/>
        <v>9</v>
      </c>
      <c r="O45">
        <f t="shared" si="22"/>
        <v>10</v>
      </c>
      <c r="P45">
        <f t="shared" si="22"/>
        <v>4</v>
      </c>
      <c r="Q45">
        <f t="shared" si="22"/>
        <v>3</v>
      </c>
      <c r="R45">
        <f t="shared" si="22"/>
        <v>0</v>
      </c>
    </row>
    <row r="46" spans="12:18">
      <c r="L46">
        <f t="shared" si="8"/>
        <v>0</v>
      </c>
      <c r="M46">
        <f t="shared" ref="M46:R46" si="23">IF(26-M20&gt;0,26-M20,0)</f>
        <v>1</v>
      </c>
      <c r="N46">
        <f t="shared" si="23"/>
        <v>7</v>
      </c>
      <c r="O46">
        <f t="shared" si="23"/>
        <v>6</v>
      </c>
      <c r="P46">
        <f t="shared" si="23"/>
        <v>6</v>
      </c>
      <c r="Q46">
        <f t="shared" si="23"/>
        <v>0</v>
      </c>
      <c r="R46">
        <f t="shared" si="23"/>
        <v>7</v>
      </c>
    </row>
    <row r="47" spans="12:18">
      <c r="L47">
        <f t="shared" si="8"/>
        <v>0</v>
      </c>
      <c r="M47">
        <f t="shared" ref="M47:R47" si="24">IF(26-M21&gt;0,26-M21,0)</f>
        <v>0</v>
      </c>
      <c r="N47">
        <f t="shared" si="24"/>
        <v>13</v>
      </c>
      <c r="O47">
        <f t="shared" si="24"/>
        <v>3</v>
      </c>
      <c r="P47">
        <f t="shared" si="24"/>
        <v>8</v>
      </c>
      <c r="Q47">
        <f t="shared" si="24"/>
        <v>11</v>
      </c>
      <c r="R47">
        <f t="shared" si="24"/>
        <v>13</v>
      </c>
    </row>
    <row r="48" spans="12:18">
      <c r="L48">
        <f t="shared" si="8"/>
        <v>16</v>
      </c>
      <c r="M48">
        <f t="shared" ref="M48:R48" si="25">IF(26-M22&gt;0,26-M22,0)</f>
        <v>16</v>
      </c>
      <c r="N48">
        <f t="shared" si="25"/>
        <v>0</v>
      </c>
      <c r="O48">
        <f t="shared" si="25"/>
        <v>8</v>
      </c>
      <c r="P48">
        <f t="shared" si="25"/>
        <v>0</v>
      </c>
      <c r="Q48">
        <f t="shared" si="25"/>
        <v>2</v>
      </c>
      <c r="R48">
        <f t="shared" si="25"/>
        <v>0</v>
      </c>
    </row>
    <row r="49" spans="12:18">
      <c r="L49">
        <f t="shared" si="8"/>
        <v>13</v>
      </c>
      <c r="M49">
        <f t="shared" ref="M49:R49" si="26">IF(26-M23&gt;0,26-M23,0)</f>
        <v>12</v>
      </c>
      <c r="N49">
        <f t="shared" si="26"/>
        <v>0</v>
      </c>
      <c r="O49">
        <f t="shared" si="26"/>
        <v>2</v>
      </c>
      <c r="P49">
        <f t="shared" si="26"/>
        <v>13</v>
      </c>
      <c r="Q49">
        <f t="shared" si="26"/>
        <v>0</v>
      </c>
      <c r="R49">
        <f t="shared" si="26"/>
        <v>8</v>
      </c>
    </row>
    <row r="50" spans="12:18">
      <c r="L50">
        <f t="shared" si="8"/>
        <v>0</v>
      </c>
      <c r="M50">
        <f t="shared" ref="M50:R50" si="27">IF(26-M24&gt;0,26-M24,0)</f>
        <v>0</v>
      </c>
      <c r="N50">
        <f t="shared" si="27"/>
        <v>0</v>
      </c>
      <c r="O50">
        <f t="shared" si="27"/>
        <v>0</v>
      </c>
      <c r="P50">
        <f t="shared" si="27"/>
        <v>2</v>
      </c>
      <c r="Q50">
        <f t="shared" si="27"/>
        <v>5</v>
      </c>
      <c r="R50">
        <f t="shared" si="27"/>
        <v>3</v>
      </c>
    </row>
    <row r="51" spans="12:18">
      <c r="L51">
        <f t="shared" si="8"/>
        <v>15</v>
      </c>
      <c r="M51">
        <f t="shared" ref="M51:R51" si="28">IF(26-M25&gt;0,26-M25,0)</f>
        <v>14</v>
      </c>
      <c r="N51">
        <f t="shared" si="28"/>
        <v>8</v>
      </c>
      <c r="O51">
        <f t="shared" si="28"/>
        <v>11</v>
      </c>
      <c r="P51">
        <f t="shared" si="28"/>
        <v>5</v>
      </c>
      <c r="Q51">
        <f t="shared" si="28"/>
        <v>9</v>
      </c>
      <c r="R51">
        <f t="shared" si="28"/>
        <v>5</v>
      </c>
    </row>
    <row r="52" spans="12:18">
      <c r="L52">
        <f t="shared" si="8"/>
        <v>0</v>
      </c>
      <c r="M52">
        <f t="shared" ref="M52:R52" si="29">IF(26-M26&gt;0,26-M26,0)</f>
        <v>0</v>
      </c>
      <c r="N52">
        <f t="shared" si="29"/>
        <v>0</v>
      </c>
      <c r="O52">
        <f t="shared" si="29"/>
        <v>0</v>
      </c>
      <c r="P52">
        <f t="shared" si="29"/>
        <v>0</v>
      </c>
      <c r="Q52">
        <f t="shared" si="29"/>
        <v>6</v>
      </c>
      <c r="R52">
        <f t="shared" si="29"/>
        <v>0</v>
      </c>
    </row>
    <row r="53" spans="12:18">
      <c r="L53">
        <f t="shared" si="8"/>
        <v>0</v>
      </c>
      <c r="M53">
        <f t="shared" ref="M53:R53" si="30">IF(26-M27&gt;0,26-M27,0)</f>
        <v>0</v>
      </c>
      <c r="N53">
        <f t="shared" si="30"/>
        <v>0</v>
      </c>
      <c r="O53">
        <f t="shared" si="30"/>
        <v>9</v>
      </c>
      <c r="P53">
        <f t="shared" si="30"/>
        <v>0</v>
      </c>
      <c r="Q53">
        <f t="shared" si="30"/>
        <v>0</v>
      </c>
      <c r="R53">
        <f t="shared" si="30"/>
        <v>0</v>
      </c>
    </row>
    <row r="54" spans="12:18">
      <c r="L54">
        <f t="shared" si="8"/>
        <v>0</v>
      </c>
      <c r="M54">
        <f t="shared" ref="M54:R54" si="31">IF(26-M28&gt;0,26-M28,0)</f>
        <v>0</v>
      </c>
      <c r="N54">
        <f t="shared" si="31"/>
        <v>10</v>
      </c>
      <c r="O54">
        <f t="shared" si="31"/>
        <v>7</v>
      </c>
      <c r="P54">
        <f t="shared" si="31"/>
        <v>9</v>
      </c>
      <c r="Q54">
        <f t="shared" si="31"/>
        <v>0</v>
      </c>
      <c r="R54">
        <f t="shared" si="31"/>
        <v>2</v>
      </c>
    </row>
    <row r="55" spans="12:18">
      <c r="L55">
        <f t="shared" si="8"/>
        <v>0</v>
      </c>
      <c r="M55">
        <f t="shared" ref="M55:R55" si="32">IF(26-M29&gt;0,26-M29,0)</f>
        <v>0</v>
      </c>
      <c r="N55">
        <f t="shared" si="32"/>
        <v>6</v>
      </c>
      <c r="O55">
        <f t="shared" si="32"/>
        <v>12</v>
      </c>
      <c r="P55">
        <f t="shared" si="32"/>
        <v>0</v>
      </c>
      <c r="Q55">
        <f t="shared" si="32"/>
        <v>10</v>
      </c>
      <c r="R55">
        <f t="shared" si="32"/>
        <v>6</v>
      </c>
    </row>
  </sheetData>
  <sortState ref="D3:D57">
    <sortCondition descending="1" ref="D5:D29"/>
  </sortState>
  <conditionalFormatting sqref="AB5:AB29">
    <cfRule type="cellIs" dxfId="11" priority="10" operator="equal">
      <formula>0</formula>
    </cfRule>
    <cfRule type="cellIs" dxfId="10" priority="11" operator="lessThan">
      <formula>0</formula>
    </cfRule>
    <cfRule type="cellIs" dxfId="9" priority="12" operator="greaterThan">
      <formula>0</formula>
    </cfRule>
  </conditionalFormatting>
  <conditionalFormatting sqref="U5:U29">
    <cfRule type="cellIs" dxfId="8" priority="7" operator="equal">
      <formula>0</formula>
    </cfRule>
    <cfRule type="cellIs" dxfId="7" priority="8" operator="lessThan">
      <formula>0</formula>
    </cfRule>
    <cfRule type="cellIs" dxfId="6" priority="9" operator="greaterThan">
      <formula>0</formula>
    </cfRule>
  </conditionalFormatting>
  <conditionalFormatting sqref="K5:K29">
    <cfRule type="cellIs" dxfId="5" priority="4" operator="equal">
      <formula>0</formula>
    </cfRule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D5:D29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2018-11-15T07:03:50Z</dcterms:created>
  <dcterms:modified xsi:type="dcterms:W3CDTF">2018-11-15T08:59:39Z</dcterms:modified>
</cp:coreProperties>
</file>