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47855A2E-4E45-41AF-A097-C5F4FC96F08E}" xr6:coauthVersionLast="47" xr6:coauthVersionMax="47" xr10:uidLastSave="{00000000-0000-0000-0000-000000000000}"/>
  <bookViews>
    <workbookView xWindow="-108" yWindow="-108" windowWidth="23256" windowHeight="12456" activeTab="2" xr2:uid="{0146D7C2-4ADA-406C-8C19-B98D04507958}"/>
  </bookViews>
  <sheets>
    <sheet name="Kengetallen" sheetId="7" r:id="rId1"/>
    <sheet name="A" sheetId="3" r:id="rId2"/>
    <sheet name="R" sheetId="6" r:id="rId3"/>
    <sheet name="H" sheetId="5" r:id="rId4"/>
    <sheet name="T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JR_PAGE_ANCHOR_0_1">#REF!</definedName>
    <definedName name="OWO">_xlfn.LET(_xlpm.array,INDIRECT("Totaal!5:"&amp;MATCH(TRUE,ISBLANK([1]Totaal!XES:XES),0)-1),_xlpm.workorder,_xlfn.CHOOSECOLS(_xlpm.array,2),_xlpm.status,_xlfn.CHOOSECOLS(_xlpm.array,1),_xlfn.CHOOSECOLS(_xlfn._xlws.FILTER(_xlpm.array,((_xlpm.status="ontvangen")+(_xlpm.status="in bewerking"))),2,4))</definedName>
    <definedName name="OWOnetworkdays">_xlfn.LET(_xlpm.arrayus,INDIRECT("Totaal!5:"&amp;MATCH(TRUE,ISBLANK([1]Totaal!$B:$B),0)-1),_xlpm.array,_xlfn._xlws.SORT(_xlpm.arrayus,4,-1),_xlpm.workorder,_xlfn.CHOOSECOLS(_xlpm.array,2),_xlpm.status,_xlfn.CHOOSECOLS(_xlpm.array,1),_xlfn.CHOOSECOLS(_xlfn._xlws.FILTER(_xlpm.array,((_xlpm.status="ontvangen")+(_xlpm.status="in bewerking"))),4))</definedName>
    <definedName name="OWOworkorder">_xlfn.LET(_xlpm.arrayus,INDIRECT("Totaal!5:"&amp;MATCH(TRUE,ISBLANK([1]Totaal!$B:$B),0)-1),_xlpm.array,_xlfn._xlws.SORT(_xlpm.arrayus,4,-1),_xlpm.workorder,_xlfn.CHOOSECOLS(_xlpm.array,2),_xlpm.status,_xlfn.CHOOSECOLS(_xlpm.array,1),_xlfn.CHOOSECOLS(_xlfn._xlws.FILTER(_xlpm.array,((_xlpm.status="ontvangen")+(_xlpm.status="in bewerking"))),2))</definedName>
    <definedName name="RangeCurrency" localSheetId="1">'[2]Hours x Sales tariff'!$J$11:$J$1679</definedName>
    <definedName name="RangeCurrency">[3]Uren2024!$J$12:$J$280</definedName>
    <definedName name="RangeCurrencySpendingsWO" localSheetId="1">[2]Spendings!$T$12:$T$49</definedName>
    <definedName name="RangeCurrencySpendingsWO">[4]Spendings!$T$12:$T$46</definedName>
    <definedName name="Symbol_YTD">IF(#REF!&gt;0%,#REF!,#REF!)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6" l="1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B19" i="7"/>
  <c r="Q8" i="7"/>
  <c r="R8" i="7"/>
  <c r="S8" i="7"/>
  <c r="C8" i="7"/>
  <c r="D8" i="7"/>
  <c r="G8" i="7"/>
  <c r="H8" i="7"/>
  <c r="I8" i="7"/>
  <c r="L8" i="7"/>
  <c r="M8" i="7"/>
  <c r="N8" i="7"/>
  <c r="B8" i="7"/>
  <c r="O67" i="6"/>
  <c r="U16" i="7" l="1"/>
  <c r="U17" i="7"/>
  <c r="U15" i="7"/>
  <c r="T16" i="7"/>
  <c r="T17" i="7"/>
  <c r="T15" i="7"/>
  <c r="P16" i="7"/>
  <c r="P17" i="7"/>
  <c r="P18" i="7"/>
  <c r="P15" i="7"/>
  <c r="O16" i="7"/>
  <c r="O17" i="7"/>
  <c r="O18" i="7"/>
  <c r="O15" i="7"/>
  <c r="K16" i="7"/>
  <c r="K17" i="7"/>
  <c r="K18" i="7"/>
  <c r="K15" i="7"/>
  <c r="J16" i="7"/>
  <c r="J17" i="7"/>
  <c r="J18" i="7"/>
  <c r="J15" i="7"/>
  <c r="F16" i="7"/>
  <c r="F17" i="7"/>
  <c r="F18" i="7"/>
  <c r="F15" i="7"/>
  <c r="E16" i="7"/>
  <c r="E17" i="7"/>
  <c r="E18" i="7"/>
  <c r="E15" i="7"/>
  <c r="U5" i="7"/>
  <c r="U6" i="7"/>
  <c r="U4" i="7"/>
  <c r="U8" i="7" s="1"/>
  <c r="P7" i="7"/>
  <c r="P5" i="7"/>
  <c r="I56" i="6"/>
  <c r="H56" i="6"/>
  <c r="G56" i="6"/>
  <c r="F56" i="6"/>
  <c r="E56" i="6"/>
  <c r="B56" i="6"/>
  <c r="V44" i="6"/>
  <c r="S44" i="6"/>
  <c r="R44" i="6"/>
  <c r="P44" i="6"/>
  <c r="O44" i="6"/>
  <c r="I44" i="6"/>
  <c r="G44" i="6"/>
  <c r="E44" i="6"/>
  <c r="C44" i="6"/>
  <c r="O21" i="6"/>
  <c r="V21" i="6"/>
  <c r="F21" i="6"/>
  <c r="V10" i="6"/>
  <c r="U10" i="6"/>
  <c r="S10" i="6"/>
  <c r="R10" i="6"/>
  <c r="Q10" i="6"/>
  <c r="P10" i="6"/>
  <c r="O10" i="6"/>
  <c r="I10" i="6"/>
  <c r="D10" i="6"/>
  <c r="C10" i="6"/>
  <c r="M54" i="5"/>
  <c r="B54" i="5"/>
  <c r="O53" i="5"/>
  <c r="D53" i="5"/>
  <c r="O52" i="5"/>
  <c r="D52" i="5"/>
  <c r="O51" i="5"/>
  <c r="D51" i="5"/>
  <c r="O50" i="5"/>
  <c r="D50" i="5"/>
  <c r="O49" i="5"/>
  <c r="D49" i="5"/>
  <c r="G42" i="5"/>
  <c r="S21" i="5"/>
  <c r="S20" i="5"/>
  <c r="S19" i="5"/>
  <c r="S18" i="5"/>
  <c r="O29" i="5" s="1"/>
  <c r="S17" i="5"/>
  <c r="R22" i="5"/>
  <c r="Q22" i="5"/>
  <c r="P22" i="5"/>
  <c r="O22" i="5"/>
  <c r="N22" i="5"/>
  <c r="S16" i="5"/>
  <c r="G6" i="5"/>
  <c r="Z64" i="4"/>
  <c r="Y49" i="4"/>
  <c r="X49" i="4"/>
  <c r="K52" i="4"/>
  <c r="J52" i="4"/>
  <c r="I52" i="4"/>
  <c r="B37" i="4"/>
  <c r="Y25" i="4"/>
  <c r="W25" i="4"/>
  <c r="U25" i="4"/>
  <c r="T25" i="4"/>
  <c r="J25" i="4"/>
  <c r="H25" i="4"/>
  <c r="G25" i="4"/>
  <c r="E25" i="4"/>
  <c r="C25" i="4"/>
  <c r="B25" i="4"/>
  <c r="AA24" i="4"/>
  <c r="L24" i="4"/>
  <c r="N9" i="4"/>
  <c r="AB8" i="4"/>
  <c r="N6" i="4"/>
  <c r="V10" i="4"/>
  <c r="T59" i="3"/>
  <c r="D59" i="3"/>
  <c r="T58" i="3"/>
  <c r="D58" i="3"/>
  <c r="T57" i="3"/>
  <c r="D57" i="3"/>
  <c r="T56" i="3"/>
  <c r="D56" i="3"/>
  <c r="T55" i="3"/>
  <c r="D55" i="3"/>
  <c r="T54" i="3"/>
  <c r="D54" i="3"/>
  <c r="D36" i="3"/>
  <c r="D35" i="3"/>
  <c r="D34" i="3"/>
  <c r="D33" i="3"/>
  <c r="D32" i="3"/>
  <c r="E4" i="7"/>
  <c r="D31" i="3"/>
  <c r="F4" i="7"/>
  <c r="H11" i="3"/>
  <c r="G11" i="3"/>
  <c r="Q44" i="6" l="1"/>
  <c r="U44" i="6"/>
  <c r="E21" i="6"/>
  <c r="O44" i="5"/>
  <c r="Z49" i="4"/>
  <c r="S8" i="5"/>
  <c r="G9" i="5"/>
  <c r="D52" i="4"/>
  <c r="E10" i="5"/>
  <c r="N8" i="4"/>
  <c r="G7" i="5"/>
  <c r="S7" i="5"/>
  <c r="B52" i="4"/>
  <c r="L52" i="4"/>
  <c r="G18" i="5"/>
  <c r="W10" i="4"/>
  <c r="S6" i="5"/>
  <c r="V64" i="4"/>
  <c r="AA61" i="4"/>
  <c r="L62" i="4"/>
  <c r="D22" i="5"/>
  <c r="G13" i="4"/>
  <c r="N11" i="4"/>
  <c r="I64" i="4"/>
  <c r="Y64" i="4"/>
  <c r="AA58" i="4"/>
  <c r="V70" i="4" s="1"/>
  <c r="AA62" i="4"/>
  <c r="B10" i="5"/>
  <c r="P10" i="5"/>
  <c r="S4" i="5"/>
  <c r="S42" i="5"/>
  <c r="G25" i="3"/>
  <c r="W17" i="6"/>
  <c r="J18" i="6"/>
  <c r="P21" i="6"/>
  <c r="F7" i="7"/>
  <c r="J17" i="6"/>
  <c r="W18" i="6"/>
  <c r="Q29" i="6" s="1"/>
  <c r="F6" i="7"/>
  <c r="E25" i="3"/>
  <c r="M25" i="3"/>
  <c r="Y25" i="3"/>
  <c r="F5" i="7"/>
  <c r="F8" i="7" s="1"/>
  <c r="E6" i="7"/>
  <c r="J16" i="6"/>
  <c r="F25" i="3"/>
  <c r="N22" i="3"/>
  <c r="E5" i="7"/>
  <c r="P4" i="7"/>
  <c r="P6" i="7"/>
  <c r="K4" i="7"/>
  <c r="K5" i="7"/>
  <c r="K6" i="7"/>
  <c r="K7" i="7"/>
  <c r="T5" i="7"/>
  <c r="O6" i="7"/>
  <c r="O7" i="7"/>
  <c r="T6" i="7"/>
  <c r="O4" i="7"/>
  <c r="O8" i="7" s="1"/>
  <c r="T4" i="7"/>
  <c r="O5" i="7"/>
  <c r="F10" i="6"/>
  <c r="C56" i="6"/>
  <c r="I11" i="3"/>
  <c r="F44" i="6"/>
  <c r="F11" i="3"/>
  <c r="N24" i="3"/>
  <c r="B11" i="3"/>
  <c r="B12" i="3" s="1"/>
  <c r="J11" i="3"/>
  <c r="J7" i="6"/>
  <c r="S21" i="6"/>
  <c r="C21" i="6"/>
  <c r="T21" i="6"/>
  <c r="D56" i="6"/>
  <c r="K11" i="3"/>
  <c r="C25" i="3"/>
  <c r="K25" i="3"/>
  <c r="S25" i="3"/>
  <c r="D21" i="6"/>
  <c r="U21" i="6"/>
  <c r="W19" i="6"/>
  <c r="Q30" i="6" s="1"/>
  <c r="C11" i="3"/>
  <c r="W25" i="3"/>
  <c r="J43" i="6"/>
  <c r="W49" i="4"/>
  <c r="G10" i="6"/>
  <c r="J20" i="6"/>
  <c r="B31" i="6" s="1"/>
  <c r="W20" i="6"/>
  <c r="O31" i="6" s="1"/>
  <c r="H10" i="6"/>
  <c r="T10" i="6"/>
  <c r="H44" i="6"/>
  <c r="T44" i="6"/>
  <c r="AB43" i="4"/>
  <c r="N44" i="4"/>
  <c r="T49" i="4"/>
  <c r="AB47" i="4"/>
  <c r="N48" i="4"/>
  <c r="L57" i="4"/>
  <c r="J64" i="4"/>
  <c r="I13" i="4"/>
  <c r="N42" i="4"/>
  <c r="G52" i="4"/>
  <c r="N46" i="4"/>
  <c r="N50" i="4"/>
  <c r="C64" i="4"/>
  <c r="K64" i="4"/>
  <c r="L58" i="4"/>
  <c r="L63" i="4"/>
  <c r="B75" i="4" s="1"/>
  <c r="AA63" i="4"/>
  <c r="T75" i="4" s="1"/>
  <c r="B10" i="6"/>
  <c r="J3" i="6"/>
  <c r="G21" i="6"/>
  <c r="J19" i="6"/>
  <c r="D30" i="6" s="1"/>
  <c r="B44" i="6"/>
  <c r="J37" i="6"/>
  <c r="AB4" i="4"/>
  <c r="N5" i="4"/>
  <c r="D20" i="4" s="1"/>
  <c r="AB5" i="4"/>
  <c r="AB7" i="4"/>
  <c r="X19" i="4" s="1"/>
  <c r="X25" i="4" s="1"/>
  <c r="AB44" i="4"/>
  <c r="AB48" i="4"/>
  <c r="D64" i="4"/>
  <c r="T64" i="4"/>
  <c r="C13" i="4"/>
  <c r="K13" i="4"/>
  <c r="Y10" i="4"/>
  <c r="U10" i="4"/>
  <c r="AB6" i="4"/>
  <c r="N7" i="4"/>
  <c r="AB9" i="4"/>
  <c r="Z18" i="4" s="1"/>
  <c r="N10" i="4"/>
  <c r="I22" i="4" s="1"/>
  <c r="L22" i="4" s="1"/>
  <c r="N12" i="4"/>
  <c r="K21" i="4" s="1"/>
  <c r="E52" i="4"/>
  <c r="M52" i="4"/>
  <c r="AA49" i="4"/>
  <c r="E64" i="4"/>
  <c r="U64" i="4"/>
  <c r="L59" i="4"/>
  <c r="AA60" i="4"/>
  <c r="J4" i="6"/>
  <c r="W4" i="6"/>
  <c r="J5" i="6"/>
  <c r="W5" i="6"/>
  <c r="J6" i="6"/>
  <c r="W6" i="6"/>
  <c r="H21" i="6"/>
  <c r="Q21" i="6"/>
  <c r="J38" i="6"/>
  <c r="W38" i="6"/>
  <c r="J39" i="6"/>
  <c r="W39" i="6"/>
  <c r="J40" i="6"/>
  <c r="W40" i="6"/>
  <c r="J41" i="6"/>
  <c r="W41" i="6"/>
  <c r="J42" i="6"/>
  <c r="W42" i="6"/>
  <c r="L13" i="4"/>
  <c r="H13" i="4"/>
  <c r="F52" i="4"/>
  <c r="N45" i="4"/>
  <c r="AB46" i="4"/>
  <c r="F64" i="4"/>
  <c r="L60" i="4"/>
  <c r="W7" i="6"/>
  <c r="J8" i="6"/>
  <c r="W8" i="6"/>
  <c r="J9" i="6"/>
  <c r="W9" i="6"/>
  <c r="I21" i="6"/>
  <c r="D44" i="6"/>
  <c r="W43" i="6"/>
  <c r="AA59" i="4"/>
  <c r="L61" i="4"/>
  <c r="E10" i="6"/>
  <c r="B21" i="6"/>
  <c r="W15" i="6"/>
  <c r="J51" i="6"/>
  <c r="W51" i="6"/>
  <c r="J52" i="6"/>
  <c r="W52" i="6"/>
  <c r="J53" i="6"/>
  <c r="W53" i="6"/>
  <c r="J54" i="6"/>
  <c r="W54" i="6"/>
  <c r="Q66" i="6" s="1"/>
  <c r="J55" i="6"/>
  <c r="W55" i="6"/>
  <c r="X10" i="4"/>
  <c r="D13" i="4"/>
  <c r="Z10" i="4"/>
  <c r="AB42" i="4"/>
  <c r="N49" i="4"/>
  <c r="E13" i="4"/>
  <c r="M13" i="4"/>
  <c r="AA10" i="4"/>
  <c r="U49" i="4"/>
  <c r="N43" i="4"/>
  <c r="N47" i="4"/>
  <c r="W64" i="4"/>
  <c r="F13" i="4"/>
  <c r="T10" i="4"/>
  <c r="N4" i="4"/>
  <c r="J13" i="4"/>
  <c r="H52" i="4"/>
  <c r="V49" i="4"/>
  <c r="N51" i="4"/>
  <c r="H64" i="4"/>
  <c r="X64" i="4"/>
  <c r="G64" i="4"/>
  <c r="D10" i="5"/>
  <c r="G16" i="5"/>
  <c r="O10" i="5"/>
  <c r="G20" i="5"/>
  <c r="D31" i="5" s="1"/>
  <c r="N44" i="5"/>
  <c r="G39" i="5"/>
  <c r="S41" i="5"/>
  <c r="C10" i="5"/>
  <c r="Q10" i="5"/>
  <c r="G5" i="5"/>
  <c r="B22" i="5"/>
  <c r="G37" i="5"/>
  <c r="P44" i="5"/>
  <c r="S38" i="5"/>
  <c r="S40" i="5"/>
  <c r="G41" i="5"/>
  <c r="G43" i="5"/>
  <c r="G21" i="5"/>
  <c r="B32" i="5" s="1"/>
  <c r="C44" i="5"/>
  <c r="Q44" i="5"/>
  <c r="S43" i="5"/>
  <c r="G4" i="5"/>
  <c r="S9" i="5"/>
  <c r="D44" i="5"/>
  <c r="R44" i="5"/>
  <c r="G40" i="5"/>
  <c r="R10" i="5"/>
  <c r="S10" i="5" s="1"/>
  <c r="S5" i="5"/>
  <c r="G8" i="5"/>
  <c r="F10" i="5"/>
  <c r="F22" i="5"/>
  <c r="F44" i="5"/>
  <c r="E22" i="5"/>
  <c r="G17" i="5"/>
  <c r="G19" i="5"/>
  <c r="E44" i="5"/>
  <c r="G38" i="5"/>
  <c r="S39" i="5"/>
  <c r="M10" i="5"/>
  <c r="N10" i="5"/>
  <c r="S37" i="5"/>
  <c r="Z21" i="3"/>
  <c r="N4" i="3"/>
  <c r="N6" i="3"/>
  <c r="N8" i="3"/>
  <c r="N10" i="3"/>
  <c r="N23" i="3"/>
  <c r="Z23" i="3"/>
  <c r="N19" i="3"/>
  <c r="H25" i="3"/>
  <c r="T25" i="3"/>
  <c r="L11" i="3"/>
  <c r="I25" i="3"/>
  <c r="U25" i="3"/>
  <c r="Z19" i="3"/>
  <c r="E11" i="3"/>
  <c r="M11" i="3"/>
  <c r="B25" i="3"/>
  <c r="B26" i="3" s="1"/>
  <c r="J25" i="3"/>
  <c r="V25" i="3"/>
  <c r="N18" i="3"/>
  <c r="Z18" i="3"/>
  <c r="N20" i="3"/>
  <c r="Z20" i="3"/>
  <c r="Z17" i="3"/>
  <c r="N21" i="3"/>
  <c r="N5" i="3"/>
  <c r="N7" i="3"/>
  <c r="N9" i="3"/>
  <c r="B37" i="3" s="1"/>
  <c r="Z22" i="3"/>
  <c r="D11" i="3"/>
  <c r="D25" i="3"/>
  <c r="L25" i="3"/>
  <c r="X25" i="3"/>
  <c r="Z24" i="3"/>
  <c r="R25" i="3"/>
  <c r="R26" i="3" s="1"/>
  <c r="W10" i="6"/>
  <c r="W56" i="6"/>
  <c r="W3" i="6"/>
  <c r="R21" i="6"/>
  <c r="W37" i="6"/>
  <c r="W50" i="6"/>
  <c r="J15" i="6"/>
  <c r="J50" i="6"/>
  <c r="W16" i="6"/>
  <c r="O30" i="5"/>
  <c r="O28" i="5"/>
  <c r="O31" i="5"/>
  <c r="T20" i="5"/>
  <c r="O27" i="5"/>
  <c r="G3" i="5"/>
  <c r="S3" i="5"/>
  <c r="M32" i="5"/>
  <c r="M44" i="5"/>
  <c r="M22" i="5"/>
  <c r="S22" i="5" s="1"/>
  <c r="T17" i="5" s="1"/>
  <c r="B44" i="5"/>
  <c r="C22" i="5"/>
  <c r="F19" i="4"/>
  <c r="F21" i="4"/>
  <c r="F20" i="4"/>
  <c r="Z22" i="4"/>
  <c r="AA22" i="4" s="1"/>
  <c r="Z23" i="4"/>
  <c r="AA23" i="4" s="1"/>
  <c r="I18" i="4"/>
  <c r="I23" i="4"/>
  <c r="L23" i="4" s="1"/>
  <c r="V21" i="4"/>
  <c r="AA21" i="4" s="1"/>
  <c r="V20" i="4"/>
  <c r="AA20" i="4" s="1"/>
  <c r="V19" i="4"/>
  <c r="D74" i="4"/>
  <c r="D70" i="4"/>
  <c r="D69" i="4"/>
  <c r="V74" i="4"/>
  <c r="AB45" i="4"/>
  <c r="AB3" i="4"/>
  <c r="AA57" i="4"/>
  <c r="B64" i="4"/>
  <c r="C52" i="4"/>
  <c r="B13" i="4"/>
  <c r="N3" i="4"/>
  <c r="N17" i="3"/>
  <c r="N3" i="3"/>
  <c r="E8" i="7" l="1"/>
  <c r="T8" i="7"/>
  <c r="P8" i="7"/>
  <c r="K8" i="7"/>
  <c r="AB49" i="4"/>
  <c r="Z19" i="4"/>
  <c r="AA19" i="4" s="1"/>
  <c r="AB10" i="4"/>
  <c r="K19" i="4"/>
  <c r="I19" i="4"/>
  <c r="K20" i="4"/>
  <c r="X55" i="6"/>
  <c r="J56" i="6"/>
  <c r="K55" i="6" s="1"/>
  <c r="W44" i="6"/>
  <c r="J10" i="6"/>
  <c r="J21" i="6"/>
  <c r="K16" i="6" s="1"/>
  <c r="D19" i="4"/>
  <c r="N13" i="4"/>
  <c r="G22" i="5"/>
  <c r="H16" i="5" s="1"/>
  <c r="G44" i="5"/>
  <c r="H43" i="5" s="1"/>
  <c r="D21" i="4"/>
  <c r="G10" i="5"/>
  <c r="H3" i="5" s="1"/>
  <c r="S26" i="3"/>
  <c r="C12" i="3"/>
  <c r="D12" i="3" s="1"/>
  <c r="E12" i="3" s="1"/>
  <c r="F12" i="3" s="1"/>
  <c r="G12" i="3" s="1"/>
  <c r="H12" i="3" s="1"/>
  <c r="I12" i="3" s="1"/>
  <c r="J12" i="3" s="1"/>
  <c r="K12" i="3" s="1"/>
  <c r="L12" i="3" s="1"/>
  <c r="J6" i="7"/>
  <c r="K53" i="6"/>
  <c r="K54" i="6"/>
  <c r="M12" i="3"/>
  <c r="J5" i="7"/>
  <c r="E7" i="7"/>
  <c r="J7" i="7"/>
  <c r="J44" i="6"/>
  <c r="K41" i="6" s="1"/>
  <c r="K37" i="6"/>
  <c r="K4" i="6"/>
  <c r="K8" i="6"/>
  <c r="K9" i="6"/>
  <c r="N11" i="3"/>
  <c r="O9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K52" i="6"/>
  <c r="N25" i="3"/>
  <c r="O22" i="3" s="1"/>
  <c r="K19" i="6"/>
  <c r="K6" i="6"/>
  <c r="T26" i="3"/>
  <c r="U26" i="3" s="1"/>
  <c r="V26" i="3" s="1"/>
  <c r="W26" i="3" s="1"/>
  <c r="X26" i="3" s="1"/>
  <c r="Y26" i="3" s="1"/>
  <c r="W21" i="6"/>
  <c r="X17" i="6" s="1"/>
  <c r="X4" i="6"/>
  <c r="Q65" i="6"/>
  <c r="Q26" i="6"/>
  <c r="K20" i="6"/>
  <c r="K18" i="6"/>
  <c r="D65" i="6"/>
  <c r="K5" i="6"/>
  <c r="D29" i="6"/>
  <c r="Q64" i="6"/>
  <c r="D73" i="4"/>
  <c r="D28" i="6"/>
  <c r="D72" i="4"/>
  <c r="Q28" i="6"/>
  <c r="D66" i="6"/>
  <c r="K51" i="6"/>
  <c r="D27" i="6"/>
  <c r="D64" i="6"/>
  <c r="L64" i="4"/>
  <c r="M59" i="4" s="1"/>
  <c r="V71" i="4"/>
  <c r="D63" i="6"/>
  <c r="N52" i="4"/>
  <c r="V72" i="4"/>
  <c r="Q63" i="6"/>
  <c r="D71" i="4"/>
  <c r="X51" i="6"/>
  <c r="K7" i="6"/>
  <c r="K3" i="6"/>
  <c r="V73" i="4"/>
  <c r="T7" i="5"/>
  <c r="T9" i="5"/>
  <c r="T6" i="5"/>
  <c r="T8" i="5"/>
  <c r="D29" i="5"/>
  <c r="S44" i="5"/>
  <c r="D28" i="5"/>
  <c r="D30" i="5"/>
  <c r="T3" i="5"/>
  <c r="H40" i="5"/>
  <c r="D27" i="5"/>
  <c r="Z25" i="3"/>
  <c r="AA20" i="3" s="1"/>
  <c r="X54" i="6"/>
  <c r="X6" i="6"/>
  <c r="K40" i="6"/>
  <c r="K17" i="6"/>
  <c r="K50" i="6"/>
  <c r="X7" i="6"/>
  <c r="X39" i="6"/>
  <c r="X5" i="6"/>
  <c r="X41" i="6"/>
  <c r="X8" i="6"/>
  <c r="K15" i="6"/>
  <c r="K43" i="6"/>
  <c r="K39" i="6"/>
  <c r="X9" i="6"/>
  <c r="X50" i="6"/>
  <c r="X53" i="6"/>
  <c r="X42" i="6"/>
  <c r="X38" i="6"/>
  <c r="X3" i="6"/>
  <c r="X52" i="6"/>
  <c r="X43" i="6"/>
  <c r="K42" i="6"/>
  <c r="K38" i="6"/>
  <c r="H20" i="5"/>
  <c r="T18" i="5"/>
  <c r="T21" i="5"/>
  <c r="T40" i="5"/>
  <c r="T16" i="5"/>
  <c r="T5" i="5"/>
  <c r="T19" i="5"/>
  <c r="T4" i="5"/>
  <c r="AA18" i="4"/>
  <c r="D36" i="4"/>
  <c r="AA64" i="4"/>
  <c r="AB57" i="4" s="1"/>
  <c r="V69" i="4"/>
  <c r="V25" i="4"/>
  <c r="L21" i="4"/>
  <c r="I25" i="4"/>
  <c r="L18" i="4"/>
  <c r="V36" i="4"/>
  <c r="L20" i="4"/>
  <c r="F25" i="4"/>
  <c r="K25" i="4"/>
  <c r="D25" i="4"/>
  <c r="L19" i="4"/>
  <c r="O18" i="3"/>
  <c r="Z25" i="4" l="1"/>
  <c r="H41" i="5"/>
  <c r="H17" i="5"/>
  <c r="H21" i="5"/>
  <c r="H19" i="5"/>
  <c r="H18" i="5"/>
  <c r="X40" i="6"/>
  <c r="X37" i="6"/>
  <c r="H39" i="5"/>
  <c r="H38" i="5"/>
  <c r="H6" i="5"/>
  <c r="H5" i="5"/>
  <c r="H42" i="5"/>
  <c r="H9" i="5"/>
  <c r="H8" i="5"/>
  <c r="H37" i="5"/>
  <c r="H7" i="5"/>
  <c r="H4" i="5"/>
  <c r="AA21" i="3"/>
  <c r="O7" i="3"/>
  <c r="O6" i="3"/>
  <c r="O8" i="3"/>
  <c r="O3" i="3"/>
  <c r="O5" i="3"/>
  <c r="O10" i="3"/>
  <c r="J4" i="7"/>
  <c r="J8" i="7" s="1"/>
  <c r="O4" i="3"/>
  <c r="X19" i="6"/>
  <c r="O21" i="3"/>
  <c r="X18" i="6"/>
  <c r="O19" i="3"/>
  <c r="X16" i="6"/>
  <c r="O23" i="3"/>
  <c r="X15" i="6"/>
  <c r="X20" i="6"/>
  <c r="O20" i="3"/>
  <c r="O24" i="3"/>
  <c r="AA19" i="3"/>
  <c r="O17" i="3"/>
  <c r="M58" i="4"/>
  <c r="V35" i="4"/>
  <c r="D26" i="6"/>
  <c r="D62" i="6"/>
  <c r="V33" i="4"/>
  <c r="V34" i="4"/>
  <c r="M63" i="4"/>
  <c r="M62" i="4"/>
  <c r="M61" i="4"/>
  <c r="M60" i="4"/>
  <c r="M57" i="4"/>
  <c r="D35" i="4"/>
  <c r="Q62" i="6"/>
  <c r="Q27" i="6"/>
  <c r="T39" i="5"/>
  <c r="T42" i="5"/>
  <c r="T37" i="5"/>
  <c r="T43" i="5"/>
  <c r="T38" i="5"/>
  <c r="T41" i="5"/>
  <c r="AA17" i="3"/>
  <c r="AA23" i="3"/>
  <c r="AA22" i="3"/>
  <c r="AA18" i="3"/>
  <c r="AA24" i="3"/>
  <c r="AB59" i="4"/>
  <c r="AB58" i="4"/>
  <c r="AB63" i="4"/>
  <c r="AB61" i="4"/>
  <c r="AB60" i="4"/>
  <c r="AB62" i="4"/>
  <c r="L25" i="4"/>
  <c r="M19" i="4" s="1"/>
  <c r="V31" i="4"/>
  <c r="AA25" i="4"/>
  <c r="AB18" i="4" s="1"/>
  <c r="AB19" i="4"/>
  <c r="V32" i="4"/>
  <c r="D32" i="4"/>
  <c r="D31" i="4"/>
  <c r="M18" i="4" l="1"/>
  <c r="D34" i="4"/>
  <c r="D33" i="4"/>
  <c r="M21" i="4"/>
  <c r="AB24" i="4"/>
  <c r="T37" i="4"/>
  <c r="AB23" i="4"/>
  <c r="AB21" i="4"/>
  <c r="AB22" i="4"/>
  <c r="AB20" i="4"/>
  <c r="M24" i="4"/>
  <c r="M22" i="4"/>
  <c r="M23" i="4"/>
  <c r="M20" i="4"/>
  <c r="Z8" i="3" l="1"/>
  <c r="Z5" i="3"/>
  <c r="X11" i="3" l="1"/>
  <c r="Z6" i="3"/>
  <c r="V11" i="3"/>
  <c r="T11" i="3"/>
  <c r="Z7" i="3"/>
  <c r="Z10" i="3"/>
  <c r="W11" i="3"/>
  <c r="Z4" i="3"/>
  <c r="S11" i="3"/>
  <c r="Z3" i="3"/>
  <c r="U11" i="3"/>
  <c r="R11" i="3"/>
  <c r="R12" i="3" s="1"/>
  <c r="Y11" i="3" l="1"/>
  <c r="Z9" i="3"/>
  <c r="T36" i="3"/>
  <c r="Z11" i="3"/>
  <c r="AA7" i="3" s="1"/>
  <c r="T35" i="3"/>
  <c r="S12" i="3"/>
  <c r="T12" i="3" s="1"/>
  <c r="U12" i="3" s="1"/>
  <c r="V12" i="3" s="1"/>
  <c r="W12" i="3" s="1"/>
  <c r="X12" i="3" s="1"/>
  <c r="Y12" i="3" s="1"/>
  <c r="AA4" i="3" l="1"/>
  <c r="AA10" i="3"/>
  <c r="AA3" i="3"/>
  <c r="T31" i="3"/>
  <c r="T32" i="3"/>
  <c r="R37" i="3"/>
  <c r="AA9" i="3"/>
  <c r="T33" i="3"/>
  <c r="T34" i="3"/>
  <c r="AA8" i="3"/>
  <c r="AA5" i="3"/>
  <c r="AA6" i="3"/>
</calcChain>
</file>

<file path=xl/sharedStrings.xml><?xml version="1.0" encoding="utf-8"?>
<sst xmlns="http://schemas.openxmlformats.org/spreadsheetml/2006/main" count="747" uniqueCount="98">
  <si>
    <t>TBA</t>
  </si>
  <si>
    <t>TBB</t>
  </si>
  <si>
    <t>TRB</t>
  </si>
  <si>
    <t>PLA</t>
  </si>
  <si>
    <t>SPA</t>
  </si>
  <si>
    <t>SPB</t>
  </si>
  <si>
    <t>SPCB</t>
  </si>
  <si>
    <t>PM</t>
  </si>
  <si>
    <t>Totaal</t>
  </si>
  <si>
    <t>%</t>
  </si>
  <si>
    <t>Kosten</t>
  </si>
  <si>
    <t>1.) Dagelijks beheer</t>
  </si>
  <si>
    <t>2.) Operationeel Ruimtebeheer</t>
  </si>
  <si>
    <t>3.) Midellen en Systemen</t>
  </si>
  <si>
    <t>4.) Kwaliteitsbewaking</t>
  </si>
  <si>
    <t>5.) Communicatie en overleg</t>
  </si>
  <si>
    <t>6.) Ondersteuning management</t>
  </si>
  <si>
    <t>7.) Processverbetering</t>
  </si>
  <si>
    <t>In-check en Uit-check</t>
  </si>
  <si>
    <t>Redline Revisie</t>
  </si>
  <si>
    <t>FIO</t>
  </si>
  <si>
    <t>Planon</t>
  </si>
  <si>
    <t>GAP</t>
  </si>
  <si>
    <t>Overhead</t>
  </si>
  <si>
    <t>Requests</t>
  </si>
  <si>
    <t>Kosten/Req</t>
  </si>
  <si>
    <t>Totale Uren</t>
  </si>
  <si>
    <t>Jan</t>
  </si>
  <si>
    <t>Feb</t>
  </si>
  <si>
    <t>Maa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</si>
  <si>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</si>
  <si>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</si>
  <si>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</si>
  <si>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</si>
  <si>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</si>
  <si>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</si>
  <si>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</si>
  <si>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</si>
  <si>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</si>
  <si>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1.1) L5-1 Check-out</t>
  </si>
  <si>
    <t>1.1.2) L5-1.2 Check-in</t>
  </si>
  <si>
    <t>1.2) L5-2 Redline revisions</t>
  </si>
  <si>
    <t xml:space="preserve">1.3) L5-3 FIO </t>
  </si>
  <si>
    <t>1.4) L5-4 Special requests</t>
  </si>
  <si>
    <t>1.5) FM+EHS+Planon BG</t>
  </si>
  <si>
    <t xml:space="preserve">Overhead </t>
  </si>
  <si>
    <t>Additionele werkzaamheden</t>
  </si>
  <si>
    <t>Totaal Cummulatief</t>
  </si>
  <si>
    <t>Totale Kosten</t>
  </si>
  <si>
    <t>Uren per Requests</t>
  </si>
  <si>
    <t>Uren</t>
  </si>
  <si>
    <t>Uren/Request</t>
  </si>
  <si>
    <t>Uren per Requests/Per Maand</t>
  </si>
  <si>
    <t>Kosten per Requests</t>
  </si>
  <si>
    <t>Kosten/Request</t>
  </si>
  <si>
    <t>Kosten per request</t>
  </si>
  <si>
    <t>PC</t>
  </si>
  <si>
    <t>FM</t>
  </si>
  <si>
    <t>ME</t>
  </si>
  <si>
    <t>CB</t>
  </si>
  <si>
    <t>JT</t>
  </si>
  <si>
    <t>JK</t>
  </si>
  <si>
    <t>PO</t>
  </si>
  <si>
    <t>MS</t>
  </si>
  <si>
    <t>RV</t>
  </si>
  <si>
    <t>JV</t>
  </si>
  <si>
    <t>FW</t>
  </si>
  <si>
    <t>Archiveren</t>
  </si>
  <si>
    <t>Locatiebezoek revisie</t>
  </si>
  <si>
    <t>Project revisie</t>
  </si>
  <si>
    <t>Rood revisie</t>
  </si>
  <si>
    <t>Tekening aanvraag</t>
  </si>
  <si>
    <t>Meta Data</t>
  </si>
  <si>
    <t>Uren/Req</t>
  </si>
  <si>
    <t>Kosten per Request</t>
  </si>
  <si>
    <t xml:space="preserve">Totale Uren </t>
  </si>
  <si>
    <t>IBA</t>
  </si>
  <si>
    <t>IBB</t>
  </si>
  <si>
    <t>RVT</t>
  </si>
  <si>
    <t>PLS</t>
  </si>
  <si>
    <t>PMA</t>
  </si>
  <si>
    <t>IBF</t>
  </si>
  <si>
    <t>3.) Operationeel Ruimtebeheer</t>
  </si>
  <si>
    <t>4.) Functioneel Applicatiebeheer</t>
  </si>
  <si>
    <t>4.) Midellen en Systemen</t>
  </si>
  <si>
    <t>5.) Kwaliteitsbewaking</t>
  </si>
  <si>
    <t>6.) Communicatie en overleg</t>
  </si>
  <si>
    <t>7.) Management ondersteuning</t>
  </si>
  <si>
    <t>Service</t>
  </si>
  <si>
    <t xml:space="preserve">Totale Kosten </t>
  </si>
  <si>
    <t>Uren/Kosten per Requests</t>
  </si>
  <si>
    <t xml:space="preserve">2.) Beheer infra-tekeningen </t>
  </si>
  <si>
    <t>2.) Beheer infra-tekeningen</t>
  </si>
  <si>
    <t>A</t>
  </si>
  <si>
    <t>R</t>
  </si>
  <si>
    <t>H</t>
  </si>
  <si>
    <t>T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</si>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</sst>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€&quot;\ #,##0.00;&quot;€&quot;\ \-#,##0.00"/>
    <numFmt numFmtId="165" formatCode="_ &quot;€&quot;\ * #,##0.00_ ;_ &quot;€&quot;\ * \-#,##0.00_ ;_ &quot;€&quot;\ * &quot;-&quot;??_ ;_ @_ "/>
    <numFmt numFmtId="166" formatCode="&quot;€&quot;\ #,##0.00"/>
    <numFmt numFmtId="167" formatCode="0.0"/>
    <numFmt numFmtId="168" formatCode="0.0%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D47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2" xfId="0" applyFill="1" applyBorder="1"/>
    <xf numFmtId="10" fontId="3" fillId="2" borderId="2" xfId="0" applyNumberFormat="1" applyFont="1" applyFill="1" applyBorder="1"/>
    <xf numFmtId="166" fontId="0" fillId="5" borderId="2" xfId="0" applyNumberFormat="1" applyFill="1" applyBorder="1"/>
    <xf numFmtId="166" fontId="1" fillId="3" borderId="2" xfId="0" applyNumberFormat="1" applyFont="1" applyFill="1" applyBorder="1"/>
    <xf numFmtId="0" fontId="1" fillId="3" borderId="2" xfId="0" applyFont="1" applyFill="1" applyBorder="1"/>
    <xf numFmtId="0" fontId="0" fillId="6" borderId="2" xfId="0" applyFill="1" applyBorder="1"/>
    <xf numFmtId="166" fontId="0" fillId="6" borderId="2" xfId="0" applyNumberFormat="1" applyFill="1" applyBorder="1"/>
    <xf numFmtId="0" fontId="1" fillId="3" borderId="2" xfId="0" applyFont="1" applyFill="1" applyBorder="1" applyAlignment="1">
      <alignment horizontal="left"/>
    </xf>
    <xf numFmtId="1" fontId="0" fillId="5" borderId="2" xfId="0" applyNumberFormat="1" applyFill="1" applyBorder="1"/>
    <xf numFmtId="0" fontId="0" fillId="4" borderId="3" xfId="0" applyFill="1" applyBorder="1"/>
    <xf numFmtId="0" fontId="1" fillId="6" borderId="4" xfId="0" applyFont="1" applyFill="1" applyBorder="1"/>
    <xf numFmtId="0" fontId="0" fillId="2" borderId="5" xfId="0" applyFill="1" applyBorder="1" applyAlignment="1">
      <alignment horizontal="center"/>
    </xf>
    <xf numFmtId="167" fontId="0" fillId="4" borderId="2" xfId="0" applyNumberFormat="1" applyFill="1" applyBorder="1"/>
    <xf numFmtId="167" fontId="1" fillId="3" borderId="2" xfId="0" applyNumberFormat="1" applyFont="1" applyFill="1" applyBorder="1"/>
    <xf numFmtId="168" fontId="4" fillId="2" borderId="2" xfId="0" applyNumberFormat="1" applyFont="1" applyFill="1" applyBorder="1"/>
    <xf numFmtId="167" fontId="0" fillId="4" borderId="3" xfId="0" applyNumberFormat="1" applyFill="1" applyBorder="1"/>
    <xf numFmtId="0" fontId="0" fillId="4" borderId="5" xfId="0" applyFill="1" applyBorder="1"/>
    <xf numFmtId="0" fontId="0" fillId="8" borderId="2" xfId="0" applyFill="1" applyBorder="1"/>
    <xf numFmtId="167" fontId="0" fillId="8" borderId="2" xfId="0" applyNumberFormat="1" applyFill="1" applyBorder="1"/>
    <xf numFmtId="167" fontId="1" fillId="9" borderId="2" xfId="0" applyNumberFormat="1" applyFont="1" applyFill="1" applyBorder="1"/>
    <xf numFmtId="167" fontId="5" fillId="3" borderId="2" xfId="0" applyNumberFormat="1" applyFont="1" applyFill="1" applyBorder="1"/>
    <xf numFmtId="0" fontId="1" fillId="10" borderId="5" xfId="0" applyFont="1" applyFill="1" applyBorder="1"/>
    <xf numFmtId="167" fontId="4" fillId="10" borderId="0" xfId="0" applyNumberFormat="1" applyFont="1" applyFill="1"/>
    <xf numFmtId="167" fontId="0" fillId="0" borderId="0" xfId="0" applyNumberFormat="1"/>
    <xf numFmtId="166" fontId="0" fillId="4" borderId="2" xfId="0" applyNumberFormat="1" applyFill="1" applyBorder="1"/>
    <xf numFmtId="166" fontId="0" fillId="8" borderId="2" xfId="0" applyNumberFormat="1" applyFill="1" applyBorder="1"/>
    <xf numFmtId="166" fontId="1" fillId="9" borderId="2" xfId="0" applyNumberFormat="1" applyFont="1" applyFill="1" applyBorder="1"/>
    <xf numFmtId="166" fontId="5" fillId="3" borderId="2" xfId="0" applyNumberFormat="1" applyFont="1" applyFill="1" applyBorder="1"/>
    <xf numFmtId="166" fontId="4" fillId="10" borderId="0" xfId="0" applyNumberFormat="1" applyFont="1" applyFill="1"/>
    <xf numFmtId="1" fontId="0" fillId="4" borderId="2" xfId="0" applyNumberFormat="1" applyFill="1" applyBorder="1"/>
    <xf numFmtId="0" fontId="1" fillId="4" borderId="5" xfId="0" applyFont="1" applyFill="1" applyBorder="1"/>
    <xf numFmtId="165" fontId="0" fillId="4" borderId="2" xfId="0" applyNumberFormat="1" applyFill="1" applyBorder="1"/>
    <xf numFmtId="165" fontId="1" fillId="3" borderId="2" xfId="0" applyNumberFormat="1" applyFont="1" applyFill="1" applyBorder="1"/>
    <xf numFmtId="0" fontId="0" fillId="2" borderId="3" xfId="0" applyFill="1" applyBorder="1"/>
    <xf numFmtId="167" fontId="0" fillId="5" borderId="2" xfId="0" applyNumberFormat="1" applyFill="1" applyBorder="1"/>
    <xf numFmtId="167" fontId="0" fillId="5" borderId="7" xfId="0" applyNumberFormat="1" applyFill="1" applyBorder="1"/>
    <xf numFmtId="168" fontId="3" fillId="2" borderId="2" xfId="0" applyNumberFormat="1" applyFont="1" applyFill="1" applyBorder="1"/>
    <xf numFmtId="167" fontId="0" fillId="5" borderId="3" xfId="0" applyNumberFormat="1" applyFill="1" applyBorder="1"/>
    <xf numFmtId="0" fontId="0" fillId="6" borderId="3" xfId="0" applyFill="1" applyBorder="1"/>
    <xf numFmtId="167" fontId="0" fillId="6" borderId="3" xfId="0" applyNumberFormat="1" applyFill="1" applyBorder="1"/>
    <xf numFmtId="0" fontId="5" fillId="3" borderId="2" xfId="0" applyFont="1" applyFill="1" applyBorder="1"/>
    <xf numFmtId="0" fontId="0" fillId="2" borderId="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2" xfId="0" applyFill="1" applyBorder="1"/>
    <xf numFmtId="0" fontId="1" fillId="6" borderId="0" xfId="0" applyFont="1" applyFill="1"/>
    <xf numFmtId="166" fontId="0" fillId="5" borderId="7" xfId="0" applyNumberFormat="1" applyFill="1" applyBorder="1"/>
    <xf numFmtId="166" fontId="0" fillId="5" borderId="3" xfId="0" applyNumberFormat="1" applyFill="1" applyBorder="1"/>
    <xf numFmtId="166" fontId="0" fillId="6" borderId="3" xfId="0" applyNumberFormat="1" applyFill="1" applyBorder="1"/>
    <xf numFmtId="0" fontId="1" fillId="7" borderId="0" xfId="0" applyFont="1" applyFill="1"/>
    <xf numFmtId="1" fontId="1" fillId="3" borderId="2" xfId="0" applyNumberFormat="1" applyFont="1" applyFill="1" applyBorder="1"/>
    <xf numFmtId="10" fontId="0" fillId="2" borderId="2" xfId="0" applyNumberFormat="1" applyFill="1" applyBorder="1"/>
    <xf numFmtId="0" fontId="0" fillId="11" borderId="5" xfId="0" applyFill="1" applyBorder="1"/>
    <xf numFmtId="1" fontId="0" fillId="11" borderId="2" xfId="0" applyNumberFormat="1" applyFill="1" applyBorder="1"/>
    <xf numFmtId="1" fontId="5" fillId="3" borderId="2" xfId="0" applyNumberFormat="1" applyFont="1" applyFill="1" applyBorder="1"/>
    <xf numFmtId="1" fontId="0" fillId="0" borderId="2" xfId="0" applyNumberFormat="1" applyBorder="1"/>
    <xf numFmtId="0" fontId="1" fillId="11" borderId="0" xfId="0" applyFont="1" applyFill="1"/>
    <xf numFmtId="0" fontId="1" fillId="0" borderId="0" xfId="0" applyFont="1"/>
    <xf numFmtId="1" fontId="0" fillId="6" borderId="2" xfId="0" applyNumberFormat="1" applyFill="1" applyBorder="1"/>
    <xf numFmtId="1" fontId="0" fillId="7" borderId="2" xfId="0" applyNumberFormat="1" applyFill="1" applyBorder="1"/>
    <xf numFmtId="0" fontId="0" fillId="11" borderId="2" xfId="0" applyFill="1" applyBorder="1"/>
    <xf numFmtId="164" fontId="0" fillId="11" borderId="2" xfId="0" applyNumberFormat="1" applyFill="1" applyBorder="1"/>
    <xf numFmtId="0" fontId="0" fillId="11" borderId="2" xfId="0" applyFill="1" applyBorder="1" applyAlignment="1">
      <alignment horizontal="center"/>
    </xf>
    <xf numFmtId="167" fontId="0" fillId="11" borderId="2" xfId="0" applyNumberFormat="1" applyFill="1" applyBorder="1"/>
    <xf numFmtId="166" fontId="0" fillId="11" borderId="2" xfId="0" applyNumberFormat="1" applyFill="1" applyBorder="1"/>
    <xf numFmtId="0" fontId="0" fillId="11" borderId="2" xfId="0" applyFill="1" applyBorder="1" applyAlignment="1">
      <alignment horizontal="right"/>
    </xf>
    <xf numFmtId="166" fontId="0" fillId="0" borderId="0" xfId="0" applyNumberFormat="1"/>
    <xf numFmtId="0" fontId="5" fillId="3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7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166" fontId="1" fillId="6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1" fillId="11" borderId="4" xfId="0" applyNumberFormat="1" applyFont="1" applyFill="1" applyBorder="1" applyAlignment="1">
      <alignment horizontal="center"/>
    </xf>
    <xf numFmtId="1" fontId="1" fillId="11" borderId="4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7" fontId="1" fillId="6" borderId="0" xfId="0" applyNumberFormat="1" applyFont="1" applyFill="1" applyAlignment="1">
      <alignment horizontal="center"/>
    </xf>
    <xf numFmtId="166" fontId="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4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opy%20of%20Operationele%20planning%20tekenkam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orateroot.sharepoint.com/sites/Project-BI9796/Team/Legal/Offerte%202024/pcb027a_463176%202023.08.08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ICT%20Semester%205%20Stage/Data/TNO/Inzichten/TNO_berekeninge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ICT%20Semester%205%20Stage/Data/TNO/Data/TNO_data2024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ICT%20Semester%205%20Stage/Data/ASML/ASML%20Inzichten/ASML_Berekeninge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ICT%20Semester%205%20Stage/Data/HTCE/HTCE_berekeni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al"/>
      <sheetName val="2024"/>
      <sheetName val="2023"/>
      <sheetName val="Holidays"/>
    </sheetNames>
    <sheetDataSet>
      <sheetData sheetId="0">
        <row r="1">
          <cell r="B1" t="str">
            <v>(nietleeg)</v>
          </cell>
        </row>
        <row r="2">
          <cell r="B2" t="str">
            <v>(nietleeg)</v>
          </cell>
        </row>
        <row r="3">
          <cell r="B3" t="str">
            <v>Aanvraag</v>
          </cell>
        </row>
        <row r="4">
          <cell r="B4" t="str">
            <v>WO-nr.</v>
          </cell>
        </row>
        <row r="5">
          <cell r="B5" t="str">
            <v>WO929950</v>
          </cell>
        </row>
        <row r="6">
          <cell r="B6" t="str">
            <v>WO933990</v>
          </cell>
        </row>
        <row r="7">
          <cell r="B7" t="str">
            <v>WO1111543</v>
          </cell>
        </row>
        <row r="8">
          <cell r="B8" t="str">
            <v>WO1121488</v>
          </cell>
        </row>
        <row r="9">
          <cell r="B9" t="str">
            <v>WO1126968</v>
          </cell>
        </row>
        <row r="10">
          <cell r="B10" t="str">
            <v>WO1155354</v>
          </cell>
        </row>
        <row r="11">
          <cell r="B11" t="str">
            <v>WO1155357</v>
          </cell>
        </row>
        <row r="12">
          <cell r="B12" t="str">
            <v>WO1155362</v>
          </cell>
        </row>
        <row r="13">
          <cell r="B13" t="str">
            <v>WO1155438</v>
          </cell>
        </row>
        <row r="14">
          <cell r="B14" t="str">
            <v>WO1155443</v>
          </cell>
        </row>
        <row r="15">
          <cell r="B15" t="str">
            <v>WO1155450</v>
          </cell>
        </row>
        <row r="16">
          <cell r="B16" t="str">
            <v>WO1178419</v>
          </cell>
        </row>
        <row r="17">
          <cell r="B17" t="str">
            <v>WO1179967</v>
          </cell>
        </row>
        <row r="18">
          <cell r="B18" t="str">
            <v>WO1195534</v>
          </cell>
        </row>
        <row r="19">
          <cell r="B19" t="str">
            <v>WO1199974</v>
          </cell>
        </row>
        <row r="20">
          <cell r="B20" t="str">
            <v>WO1203226</v>
          </cell>
        </row>
        <row r="21">
          <cell r="B21" t="str">
            <v>WO1229172</v>
          </cell>
        </row>
        <row r="22">
          <cell r="B22" t="str">
            <v>WO1254868</v>
          </cell>
        </row>
        <row r="23">
          <cell r="B23" t="str">
            <v>WO1255434</v>
          </cell>
        </row>
        <row r="24">
          <cell r="B24" t="str">
            <v>WO1266525</v>
          </cell>
        </row>
        <row r="25">
          <cell r="B25" t="str">
            <v>WO1269447</v>
          </cell>
        </row>
        <row r="26">
          <cell r="B26" t="str">
            <v>WO1272445</v>
          </cell>
        </row>
        <row r="27">
          <cell r="B27" t="str">
            <v>WO1272477</v>
          </cell>
        </row>
        <row r="28">
          <cell r="B28" t="str">
            <v>WO1272890</v>
          </cell>
        </row>
        <row r="29">
          <cell r="B29" t="str">
            <v>WO1281792</v>
          </cell>
        </row>
        <row r="30">
          <cell r="B30" t="str">
            <v>WO1287362</v>
          </cell>
        </row>
        <row r="31">
          <cell r="B31" t="str">
            <v>WO1288933</v>
          </cell>
        </row>
        <row r="32">
          <cell r="B32" t="str">
            <v>WO1289579</v>
          </cell>
        </row>
        <row r="33">
          <cell r="B33" t="str">
            <v>WO1293876</v>
          </cell>
        </row>
        <row r="34">
          <cell r="B34" t="str">
            <v>WO1294557</v>
          </cell>
        </row>
        <row r="35">
          <cell r="B35" t="str">
            <v>WO125119</v>
          </cell>
        </row>
        <row r="36">
          <cell r="B36" t="str">
            <v>WO1297806</v>
          </cell>
        </row>
        <row r="37">
          <cell r="B37" t="str">
            <v>WO1297848</v>
          </cell>
        </row>
        <row r="38">
          <cell r="B38" t="str">
            <v>WO1300181</v>
          </cell>
        </row>
        <row r="39">
          <cell r="B39" t="str">
            <v>WO1300741</v>
          </cell>
        </row>
        <row r="40">
          <cell r="B40" t="str">
            <v>WO1306713</v>
          </cell>
        </row>
        <row r="41">
          <cell r="B41" t="str">
            <v>WO1307432</v>
          </cell>
        </row>
        <row r="42">
          <cell r="B42" t="str">
            <v>WO1307936</v>
          </cell>
        </row>
        <row r="43">
          <cell r="B43" t="str">
            <v>WO1308954</v>
          </cell>
        </row>
        <row r="44">
          <cell r="B44" t="str">
            <v>WO1308978</v>
          </cell>
        </row>
        <row r="45">
          <cell r="B45" t="str">
            <v>WO1309950</v>
          </cell>
        </row>
        <row r="46">
          <cell r="B46" t="str">
            <v>WO1309960</v>
          </cell>
        </row>
        <row r="47">
          <cell r="B47" t="str">
            <v>WO1310660</v>
          </cell>
        </row>
        <row r="48">
          <cell r="B48" t="str">
            <v>WO1310680</v>
          </cell>
        </row>
        <row r="49">
          <cell r="B49" t="str">
            <v>WO1311861</v>
          </cell>
        </row>
        <row r="50">
          <cell r="B50" t="str">
            <v>WO1314598</v>
          </cell>
        </row>
        <row r="51">
          <cell r="B51" t="str">
            <v>WO1316054</v>
          </cell>
        </row>
        <row r="52">
          <cell r="B52" t="str">
            <v>WO1323193</v>
          </cell>
        </row>
        <row r="53">
          <cell r="B53" t="str">
            <v>WO1334217</v>
          </cell>
        </row>
        <row r="54">
          <cell r="B54" t="str">
            <v>WO1345468</v>
          </cell>
        </row>
        <row r="55">
          <cell r="B55" t="str">
            <v>WO1346490</v>
          </cell>
        </row>
        <row r="56">
          <cell r="B56" t="str">
            <v>WO1354293</v>
          </cell>
        </row>
        <row r="57">
          <cell r="B57" t="str">
            <v>WO1359533</v>
          </cell>
        </row>
        <row r="58">
          <cell r="B58" t="str">
            <v>WO1359709</v>
          </cell>
        </row>
        <row r="59">
          <cell r="B59" t="str">
            <v>WO1363860</v>
          </cell>
        </row>
        <row r="60">
          <cell r="B60" t="str">
            <v>WO1366610</v>
          </cell>
        </row>
        <row r="61">
          <cell r="B61" t="str">
            <v>WO1368082</v>
          </cell>
        </row>
        <row r="62">
          <cell r="B62" t="str">
            <v>WO1371883</v>
          </cell>
        </row>
        <row r="63">
          <cell r="B63" t="str">
            <v>WO1371931</v>
          </cell>
        </row>
        <row r="64">
          <cell r="B64" t="str">
            <v>WO1372124</v>
          </cell>
        </row>
        <row r="65">
          <cell r="B65" t="str">
            <v>WO1375920</v>
          </cell>
        </row>
        <row r="66">
          <cell r="B66" t="str">
            <v>WO1377500</v>
          </cell>
        </row>
        <row r="67">
          <cell r="B67" t="str">
            <v>WO1380241</v>
          </cell>
        </row>
        <row r="68">
          <cell r="B68" t="str">
            <v>WO1381400</v>
          </cell>
        </row>
        <row r="69">
          <cell r="B69" t="str">
            <v>WO1383290</v>
          </cell>
        </row>
        <row r="70">
          <cell r="B70" t="str">
            <v>WO1383309</v>
          </cell>
        </row>
        <row r="71">
          <cell r="B71" t="str">
            <v>WO1387690</v>
          </cell>
        </row>
        <row r="72">
          <cell r="B72" t="str">
            <v>WO1388205</v>
          </cell>
        </row>
        <row r="73">
          <cell r="B73" t="str">
            <v>WO1389852</v>
          </cell>
        </row>
        <row r="74">
          <cell r="B74" t="str">
            <v>WO1390318</v>
          </cell>
        </row>
        <row r="75">
          <cell r="B75" t="str">
            <v>WO1394010</v>
          </cell>
        </row>
        <row r="76">
          <cell r="B76" t="str">
            <v>WO1396578</v>
          </cell>
        </row>
        <row r="77">
          <cell r="B77" t="str">
            <v>WO1398298</v>
          </cell>
        </row>
        <row r="78">
          <cell r="B78" t="str">
            <v>WO1398303</v>
          </cell>
        </row>
        <row r="79">
          <cell r="B79" t="str">
            <v>WO1400670</v>
          </cell>
        </row>
        <row r="80">
          <cell r="B80" t="str">
            <v>WO1400692</v>
          </cell>
        </row>
        <row r="81">
          <cell r="B81" t="str">
            <v>WO1400737</v>
          </cell>
        </row>
        <row r="82">
          <cell r="B82" t="str">
            <v>WO1401062</v>
          </cell>
        </row>
        <row r="83">
          <cell r="B83" t="str">
            <v>WO1401724</v>
          </cell>
        </row>
        <row r="84">
          <cell r="B84" t="str">
            <v>WO1406476</v>
          </cell>
        </row>
        <row r="85">
          <cell r="B85" t="str">
            <v>WO1406486</v>
          </cell>
        </row>
        <row r="86">
          <cell r="B86" t="str">
            <v>WO1409932</v>
          </cell>
        </row>
        <row r="87">
          <cell r="B87" t="str">
            <v>WO1410018</v>
          </cell>
        </row>
        <row r="88">
          <cell r="B88" t="str">
            <v>WO1410347</v>
          </cell>
        </row>
        <row r="89">
          <cell r="B89" t="str">
            <v>WO1413167</v>
          </cell>
        </row>
        <row r="90">
          <cell r="B90" t="str">
            <v>WO1413830</v>
          </cell>
        </row>
        <row r="91">
          <cell r="B91" t="str">
            <v>WO1413994</v>
          </cell>
        </row>
        <row r="92">
          <cell r="B92" t="str">
            <v>WO1414525</v>
          </cell>
        </row>
        <row r="93">
          <cell r="B93" t="str">
            <v>WO1415474</v>
          </cell>
        </row>
        <row r="94">
          <cell r="B94" t="str">
            <v>WO1418079</v>
          </cell>
        </row>
        <row r="95">
          <cell r="B95" t="str">
            <v>WO1425469</v>
          </cell>
        </row>
        <row r="96">
          <cell r="B96" t="str">
            <v>WO1425642</v>
          </cell>
        </row>
        <row r="97">
          <cell r="B97" t="str">
            <v>WO1426263</v>
          </cell>
        </row>
        <row r="98">
          <cell r="B98" t="str">
            <v>WO1426416</v>
          </cell>
        </row>
        <row r="99">
          <cell r="B99" t="str">
            <v>WO1426431</v>
          </cell>
        </row>
        <row r="100">
          <cell r="B100" t="str">
            <v>WO1426440</v>
          </cell>
        </row>
        <row r="101">
          <cell r="B101" t="str">
            <v>WO1426480</v>
          </cell>
        </row>
        <row r="102">
          <cell r="B102" t="str">
            <v>WO1427557</v>
          </cell>
        </row>
        <row r="103">
          <cell r="B103" t="str">
            <v>WO1430255</v>
          </cell>
        </row>
        <row r="104">
          <cell r="B104" t="str">
            <v>WO1431912</v>
          </cell>
        </row>
        <row r="105">
          <cell r="B105" t="str">
            <v>WO1432825</v>
          </cell>
        </row>
        <row r="106">
          <cell r="B106" t="str">
            <v>WO1433300</v>
          </cell>
        </row>
        <row r="107">
          <cell r="B107" t="str">
            <v>WO1433724</v>
          </cell>
        </row>
        <row r="108">
          <cell r="B108" t="str">
            <v>WO1434779</v>
          </cell>
        </row>
        <row r="109">
          <cell r="B109" t="str">
            <v>WO1441817</v>
          </cell>
        </row>
        <row r="110">
          <cell r="B110" t="str">
            <v>WO1441824</v>
          </cell>
        </row>
        <row r="111">
          <cell r="B111" t="str">
            <v>WO1442646</v>
          </cell>
        </row>
        <row r="112">
          <cell r="B112" t="str">
            <v>WO1442937</v>
          </cell>
        </row>
        <row r="113">
          <cell r="B113" t="str">
            <v>WO1443870</v>
          </cell>
        </row>
        <row r="114">
          <cell r="B114" t="str">
            <v>WO1443860</v>
          </cell>
        </row>
        <row r="115">
          <cell r="B115" t="str">
            <v>WO1447772</v>
          </cell>
        </row>
        <row r="116">
          <cell r="B116" t="str">
            <v>WO1449074</v>
          </cell>
        </row>
        <row r="117">
          <cell r="B117" t="str">
            <v>WO1450392</v>
          </cell>
        </row>
        <row r="118">
          <cell r="B118" t="str">
            <v>WO1461804</v>
          </cell>
        </row>
        <row r="119">
          <cell r="B119" t="str">
            <v>WO1461823</v>
          </cell>
        </row>
        <row r="120">
          <cell r="B120" t="str">
            <v>WO1462199</v>
          </cell>
        </row>
        <row r="121">
          <cell r="B121" t="str">
            <v>WO1464428</v>
          </cell>
        </row>
        <row r="122">
          <cell r="B122" t="str">
            <v>WO1470176</v>
          </cell>
        </row>
        <row r="123">
          <cell r="B123" t="str">
            <v>WO1470246</v>
          </cell>
        </row>
        <row r="124">
          <cell r="B124" t="str">
            <v>WO1470255</v>
          </cell>
        </row>
        <row r="125">
          <cell r="B125" t="str">
            <v>WO1470833</v>
          </cell>
        </row>
        <row r="126">
          <cell r="B126" t="str">
            <v>WO1470891</v>
          </cell>
        </row>
        <row r="127">
          <cell r="B127" t="str">
            <v>WO1470918</v>
          </cell>
        </row>
        <row r="128">
          <cell r="B128" t="str">
            <v>WO1474706</v>
          </cell>
        </row>
        <row r="129">
          <cell r="B129" t="str">
            <v>WO1475034</v>
          </cell>
        </row>
        <row r="130">
          <cell r="B130" t="str">
            <v>WO1466310</v>
          </cell>
        </row>
        <row r="131">
          <cell r="B131" t="str">
            <v>WO1478774</v>
          </cell>
        </row>
        <row r="132">
          <cell r="B132" t="str">
            <v>WO1477524</v>
          </cell>
        </row>
        <row r="133">
          <cell r="B133" t="str">
            <v>WO1479288</v>
          </cell>
        </row>
        <row r="134">
          <cell r="B134" t="str">
            <v>WO1482350</v>
          </cell>
        </row>
        <row r="135">
          <cell r="B135" t="str">
            <v>WO1482734</v>
          </cell>
        </row>
        <row r="136">
          <cell r="B136" t="str">
            <v>WO1483474</v>
          </cell>
        </row>
        <row r="137">
          <cell r="B137" t="str">
            <v>WO1484308</v>
          </cell>
        </row>
        <row r="138">
          <cell r="B138" t="str">
            <v>WO1486216</v>
          </cell>
        </row>
        <row r="139">
          <cell r="B139" t="str">
            <v>WO1486915</v>
          </cell>
        </row>
        <row r="140">
          <cell r="B140" t="str">
            <v>WO1486939</v>
          </cell>
        </row>
        <row r="141">
          <cell r="B141" t="str">
            <v>WO1487199</v>
          </cell>
        </row>
        <row r="142">
          <cell r="B142" t="str">
            <v>WO1494254</v>
          </cell>
        </row>
        <row r="143">
          <cell r="B143" t="str">
            <v>WO1494256</v>
          </cell>
        </row>
        <row r="144">
          <cell r="B144" t="str">
            <v>WO1495489</v>
          </cell>
        </row>
        <row r="145">
          <cell r="B145" t="str">
            <v>WO1496276</v>
          </cell>
        </row>
        <row r="146">
          <cell r="B146" t="str">
            <v>WO1499804</v>
          </cell>
        </row>
        <row r="147">
          <cell r="B147" t="str">
            <v>WO1499980</v>
          </cell>
        </row>
        <row r="148">
          <cell r="B148" t="str">
            <v>WO1500078</v>
          </cell>
        </row>
        <row r="149">
          <cell r="B149" t="str">
            <v>WO1500256</v>
          </cell>
        </row>
        <row r="150">
          <cell r="B150" t="str">
            <v>WO1500262</v>
          </cell>
        </row>
        <row r="151">
          <cell r="B151" t="str">
            <v>WO1500719</v>
          </cell>
        </row>
        <row r="152">
          <cell r="B152" t="str">
            <v>WO1504306</v>
          </cell>
        </row>
        <row r="153">
          <cell r="B153" t="str">
            <v>WO1508431</v>
          </cell>
        </row>
        <row r="154">
          <cell r="B154" t="str">
            <v>WO1508912</v>
          </cell>
        </row>
        <row r="155">
          <cell r="B155" t="str">
            <v>WO1508916</v>
          </cell>
        </row>
        <row r="156">
          <cell r="B156" t="str">
            <v>WO1508919</v>
          </cell>
        </row>
        <row r="157">
          <cell r="B157" t="str">
            <v>WO1508996</v>
          </cell>
        </row>
        <row r="158">
          <cell r="B158" t="str">
            <v>WO1509563</v>
          </cell>
        </row>
        <row r="159">
          <cell r="B159" t="str">
            <v>WO1509567</v>
          </cell>
        </row>
        <row r="160">
          <cell r="B160" t="str">
            <v>WO1510037</v>
          </cell>
        </row>
        <row r="161">
          <cell r="B161" t="str">
            <v>WO1510987</v>
          </cell>
        </row>
        <row r="162">
          <cell r="B162" t="str">
            <v>WO1511374</v>
          </cell>
        </row>
        <row r="163">
          <cell r="B163" t="str">
            <v>WO1511971</v>
          </cell>
        </row>
        <row r="164">
          <cell r="B164" t="str">
            <v>WO1514123</v>
          </cell>
        </row>
        <row r="165">
          <cell r="B165" t="str">
            <v>WO1514153</v>
          </cell>
        </row>
        <row r="166">
          <cell r="B166" t="str">
            <v>WO1514397</v>
          </cell>
        </row>
        <row r="167">
          <cell r="B167" t="str">
            <v>WO1512222</v>
          </cell>
        </row>
        <row r="168">
          <cell r="B168" t="str">
            <v>WO1516640</v>
          </cell>
        </row>
        <row r="169">
          <cell r="B169" t="str">
            <v>WO1518343</v>
          </cell>
        </row>
        <row r="170">
          <cell r="B170" t="str">
            <v>WO1518861</v>
          </cell>
        </row>
        <row r="171">
          <cell r="B171" t="str">
            <v>WO1521139</v>
          </cell>
        </row>
        <row r="172">
          <cell r="B172" t="str">
            <v>WO1525886</v>
          </cell>
        </row>
        <row r="173">
          <cell r="B173" t="str">
            <v>WO1530209</v>
          </cell>
        </row>
        <row r="174">
          <cell r="B174" t="str">
            <v>WO1531090</v>
          </cell>
        </row>
        <row r="175">
          <cell r="B175" t="str">
            <v>WO1531722</v>
          </cell>
        </row>
        <row r="176">
          <cell r="B176" t="str">
            <v>WO1531898</v>
          </cell>
        </row>
        <row r="177">
          <cell r="B177" t="str">
            <v>WO1533655</v>
          </cell>
        </row>
        <row r="178">
          <cell r="B178" t="str">
            <v>WO1535856</v>
          </cell>
        </row>
        <row r="179">
          <cell r="B179" t="str">
            <v>WO1538151</v>
          </cell>
        </row>
        <row r="180">
          <cell r="B180" t="str">
            <v>WO1539832</v>
          </cell>
        </row>
        <row r="181">
          <cell r="B181" t="str">
            <v>WO1542544</v>
          </cell>
        </row>
        <row r="182">
          <cell r="B182" t="str">
            <v>WO1543212</v>
          </cell>
        </row>
        <row r="183">
          <cell r="B183" t="str">
            <v>WO1543454</v>
          </cell>
        </row>
        <row r="184">
          <cell r="B184" t="str">
            <v>WO1545928</v>
          </cell>
        </row>
        <row r="185">
          <cell r="B185" t="str">
            <v>WO1545946</v>
          </cell>
        </row>
        <row r="186">
          <cell r="B186" t="str">
            <v>WO1548954</v>
          </cell>
        </row>
        <row r="187">
          <cell r="B187" t="str">
            <v>WO1548978</v>
          </cell>
        </row>
        <row r="188">
          <cell r="B188" t="str">
            <v>WO1549439</v>
          </cell>
        </row>
        <row r="189">
          <cell r="B189" t="str">
            <v>WO1549450</v>
          </cell>
        </row>
        <row r="190">
          <cell r="B190" t="str">
            <v>WO1549457</v>
          </cell>
        </row>
        <row r="191">
          <cell r="B191" t="str">
            <v>WO1551915</v>
          </cell>
        </row>
        <row r="192">
          <cell r="B192" t="str">
            <v>WO1552819</v>
          </cell>
        </row>
        <row r="193">
          <cell r="B193" t="str">
            <v>WO1553449</v>
          </cell>
        </row>
        <row r="194">
          <cell r="B194" t="str">
            <v>WO1554466</v>
          </cell>
        </row>
        <row r="195">
          <cell r="B195" t="str">
            <v>WO1554470</v>
          </cell>
        </row>
        <row r="196">
          <cell r="B196" t="str">
            <v>WO1555348</v>
          </cell>
        </row>
        <row r="197">
          <cell r="B197" t="str">
            <v>WO1558660</v>
          </cell>
        </row>
        <row r="198">
          <cell r="B198" t="str">
            <v>WO1559162</v>
          </cell>
        </row>
        <row r="199">
          <cell r="B199" t="str">
            <v>WO1560070</v>
          </cell>
        </row>
        <row r="200">
          <cell r="B200" t="str">
            <v>WO1560422</v>
          </cell>
        </row>
        <row r="201">
          <cell r="B201" t="str">
            <v>WO1560512</v>
          </cell>
        </row>
        <row r="202">
          <cell r="B202" t="str">
            <v>WO1563149</v>
          </cell>
        </row>
        <row r="203">
          <cell r="B203" t="str">
            <v>WO1564986</v>
          </cell>
        </row>
        <row r="204">
          <cell r="B204" t="str">
            <v>WO1566737</v>
          </cell>
        </row>
        <row r="205">
          <cell r="B205" t="str">
            <v>WO1568054</v>
          </cell>
        </row>
        <row r="206">
          <cell r="B206" t="str">
            <v>WO1568136</v>
          </cell>
        </row>
        <row r="207">
          <cell r="B207" t="str">
            <v>WO1568150</v>
          </cell>
        </row>
        <row r="208">
          <cell r="B208" t="str">
            <v>WO1574198</v>
          </cell>
        </row>
        <row r="209">
          <cell r="B209" t="str">
            <v>WO1575056</v>
          </cell>
        </row>
        <row r="210">
          <cell r="B210" t="str">
            <v>WO1577522</v>
          </cell>
        </row>
        <row r="211">
          <cell r="B211" t="str">
            <v>WO1580283</v>
          </cell>
        </row>
        <row r="212">
          <cell r="B212" t="str">
            <v>WO1580342</v>
          </cell>
        </row>
        <row r="213">
          <cell r="B213" t="str">
            <v>WO1580689</v>
          </cell>
        </row>
        <row r="214">
          <cell r="B214" t="str">
            <v>WO1581799</v>
          </cell>
        </row>
        <row r="215">
          <cell r="B215" t="str">
            <v>WO1581912</v>
          </cell>
        </row>
        <row r="216">
          <cell r="B216" t="str">
            <v>WO1582592</v>
          </cell>
        </row>
        <row r="217">
          <cell r="B217" t="str">
            <v>WO1582814</v>
          </cell>
        </row>
        <row r="218">
          <cell r="B218" t="str">
            <v>WO1582865</v>
          </cell>
        </row>
        <row r="219">
          <cell r="B219" t="str">
            <v>WO1583567</v>
          </cell>
        </row>
        <row r="220">
          <cell r="B220" t="str">
            <v>WO1583745</v>
          </cell>
        </row>
        <row r="221">
          <cell r="B221" t="str">
            <v>WO1585606</v>
          </cell>
        </row>
        <row r="222">
          <cell r="B222" t="str">
            <v>WO1589914</v>
          </cell>
        </row>
        <row r="223">
          <cell r="B223" t="str">
            <v>WO1591120</v>
          </cell>
        </row>
        <row r="224">
          <cell r="B224" t="str">
            <v>WO1591132</v>
          </cell>
        </row>
        <row r="225">
          <cell r="B225" t="str">
            <v>WO1591188</v>
          </cell>
        </row>
        <row r="226">
          <cell r="B226" t="str">
            <v>WO1593592</v>
          </cell>
        </row>
        <row r="227">
          <cell r="B227" t="str">
            <v>WO1593830</v>
          </cell>
        </row>
        <row r="228">
          <cell r="B228" t="str">
            <v>WO1594377</v>
          </cell>
        </row>
        <row r="229">
          <cell r="B229" t="str">
            <v>WO1597315</v>
          </cell>
        </row>
        <row r="230">
          <cell r="B230" t="str">
            <v>WO1597339</v>
          </cell>
        </row>
        <row r="231">
          <cell r="B231" t="str">
            <v>WO1597348</v>
          </cell>
        </row>
        <row r="232">
          <cell r="B232" t="str">
            <v>WO1599530</v>
          </cell>
        </row>
        <row r="233">
          <cell r="B233" t="str">
            <v>WO1599546</v>
          </cell>
        </row>
        <row r="234">
          <cell r="B234" t="str">
            <v>WO1600306</v>
          </cell>
        </row>
        <row r="235">
          <cell r="B235" t="str">
            <v>WO1603040</v>
          </cell>
        </row>
        <row r="236">
          <cell r="B236" t="str">
            <v>WO1604821</v>
          </cell>
        </row>
        <row r="237">
          <cell r="B237" t="str">
            <v>WO1607338</v>
          </cell>
        </row>
        <row r="238">
          <cell r="B238" t="str">
            <v>WO1610317</v>
          </cell>
        </row>
        <row r="239">
          <cell r="B239" t="str">
            <v>WO1610482</v>
          </cell>
        </row>
        <row r="240">
          <cell r="B240" t="str">
            <v>WO1610895</v>
          </cell>
        </row>
        <row r="241">
          <cell r="B241" t="str">
            <v>WO1610976</v>
          </cell>
        </row>
        <row r="242">
          <cell r="B242" t="str">
            <v>WO1612938</v>
          </cell>
        </row>
        <row r="243">
          <cell r="B243" t="str">
            <v>WO1615135</v>
          </cell>
        </row>
        <row r="244">
          <cell r="B244" t="str">
            <v>WO1615294</v>
          </cell>
        </row>
        <row r="245">
          <cell r="B245" t="str">
            <v>WO1617246</v>
          </cell>
        </row>
        <row r="246">
          <cell r="B246" t="str">
            <v>WO1619897</v>
          </cell>
        </row>
        <row r="247">
          <cell r="B247" t="str">
            <v>WO1622501</v>
          </cell>
        </row>
        <row r="248">
          <cell r="B248" t="str">
            <v>WO1624780</v>
          </cell>
        </row>
        <row r="249">
          <cell r="B249" t="str">
            <v>WO1625171</v>
          </cell>
        </row>
        <row r="250">
          <cell r="B250" t="str">
            <v>WO1626154</v>
          </cell>
        </row>
        <row r="251">
          <cell r="B251" t="str">
            <v>WO1626321</v>
          </cell>
        </row>
        <row r="252">
          <cell r="B252" t="str">
            <v>WO1628427</v>
          </cell>
        </row>
        <row r="253">
          <cell r="B253" t="str">
            <v>WO1628443</v>
          </cell>
        </row>
        <row r="254">
          <cell r="B254" t="str">
            <v>WO1631041</v>
          </cell>
        </row>
        <row r="255">
          <cell r="B255" t="str">
            <v>WO1631369</v>
          </cell>
        </row>
        <row r="256">
          <cell r="B256" t="str">
            <v>WO1631814</v>
          </cell>
        </row>
        <row r="257">
          <cell r="B257" t="str">
            <v>WO1635372</v>
          </cell>
        </row>
        <row r="258">
          <cell r="B258" t="str">
            <v>WO1635378</v>
          </cell>
        </row>
        <row r="259">
          <cell r="B259" t="str">
            <v>WO1638756</v>
          </cell>
        </row>
        <row r="260">
          <cell r="B260" t="str">
            <v>WO1640448</v>
          </cell>
        </row>
        <row r="261">
          <cell r="B261" t="str">
            <v>WO1641870</v>
          </cell>
        </row>
        <row r="262">
          <cell r="B262" t="str">
            <v>WO1643041</v>
          </cell>
        </row>
        <row r="263">
          <cell r="B263" t="str">
            <v>WO1643317</v>
          </cell>
        </row>
        <row r="264">
          <cell r="B264" t="str">
            <v>WO1644125</v>
          </cell>
        </row>
        <row r="265">
          <cell r="B265" t="str">
            <v>WO1645179</v>
          </cell>
        </row>
        <row r="266">
          <cell r="B266" t="str">
            <v>WO1645991</v>
          </cell>
        </row>
        <row r="267">
          <cell r="B267" t="str">
            <v>WO1646621</v>
          </cell>
        </row>
        <row r="268">
          <cell r="B268" t="str">
            <v>WO1647599</v>
          </cell>
        </row>
        <row r="269">
          <cell r="B269" t="str">
            <v>WO1647604</v>
          </cell>
        </row>
        <row r="270">
          <cell r="B270" t="str">
            <v>WO1647611</v>
          </cell>
        </row>
        <row r="271">
          <cell r="B271" t="str">
            <v>WO1649380</v>
          </cell>
        </row>
        <row r="272">
          <cell r="B272" t="str">
            <v>WO1649388</v>
          </cell>
        </row>
        <row r="273">
          <cell r="B273" t="str">
            <v>WO1653113</v>
          </cell>
        </row>
        <row r="274">
          <cell r="B274" t="str">
            <v>WO1653306</v>
          </cell>
        </row>
        <row r="275">
          <cell r="B275" t="str">
            <v>WO1653579</v>
          </cell>
        </row>
        <row r="276">
          <cell r="B276" t="str">
            <v>WO1653613</v>
          </cell>
        </row>
        <row r="277">
          <cell r="B277" t="str">
            <v>WO1656451</v>
          </cell>
        </row>
        <row r="278">
          <cell r="B278" t="str">
            <v>WO1657843</v>
          </cell>
        </row>
        <row r="279">
          <cell r="B279" t="str">
            <v>WO1659514</v>
          </cell>
        </row>
        <row r="280">
          <cell r="B280" t="str">
            <v>WO1659836</v>
          </cell>
        </row>
        <row r="281">
          <cell r="B281" t="str">
            <v>WO1661774</v>
          </cell>
        </row>
        <row r="282">
          <cell r="B282" t="str">
            <v>WO1661976</v>
          </cell>
        </row>
        <row r="283">
          <cell r="B283" t="str">
            <v>WO1662150</v>
          </cell>
        </row>
        <row r="284">
          <cell r="B284" t="str">
            <v>WO1662234</v>
          </cell>
        </row>
        <row r="285">
          <cell r="B285" t="str">
            <v>WO1664584</v>
          </cell>
        </row>
        <row r="286">
          <cell r="B286" t="str">
            <v>WO1664904</v>
          </cell>
        </row>
        <row r="287">
          <cell r="B287" t="str">
            <v>WO1667400</v>
          </cell>
        </row>
        <row r="288">
          <cell r="B288" t="str">
            <v>WO1668061</v>
          </cell>
        </row>
        <row r="289">
          <cell r="B289" t="str">
            <v>WO1676383</v>
          </cell>
        </row>
        <row r="290">
          <cell r="B290" t="str">
            <v>WO1678879</v>
          </cell>
        </row>
        <row r="291">
          <cell r="B291" t="str">
            <v>WO1678886</v>
          </cell>
        </row>
        <row r="292">
          <cell r="B292" t="str">
            <v>WO1681702</v>
          </cell>
        </row>
        <row r="293">
          <cell r="B293" t="str">
            <v>WO1681873</v>
          </cell>
        </row>
        <row r="294">
          <cell r="B294" t="str">
            <v>WO1683611</v>
          </cell>
        </row>
        <row r="295">
          <cell r="B295" t="str">
            <v>WO1683483</v>
          </cell>
        </row>
        <row r="296">
          <cell r="B296" t="str">
            <v>WO1684181</v>
          </cell>
        </row>
        <row r="297">
          <cell r="B297" t="str">
            <v>WO1684309</v>
          </cell>
        </row>
        <row r="298">
          <cell r="B298" t="str">
            <v>WO1684909</v>
          </cell>
        </row>
        <row r="299">
          <cell r="B299" t="str">
            <v>WO1685567</v>
          </cell>
        </row>
        <row r="300">
          <cell r="B300" t="str">
            <v>WO1685593</v>
          </cell>
        </row>
        <row r="301">
          <cell r="B301" t="str">
            <v>WO1686027</v>
          </cell>
        </row>
        <row r="302">
          <cell r="B302" t="str">
            <v>WO1686997</v>
          </cell>
        </row>
        <row r="303">
          <cell r="B303" t="str">
            <v>WO1687000</v>
          </cell>
        </row>
        <row r="304">
          <cell r="B304" t="str">
            <v>WO1687519</v>
          </cell>
        </row>
        <row r="305">
          <cell r="B305" t="str">
            <v>WO1688609</v>
          </cell>
        </row>
        <row r="306">
          <cell r="B306" t="str">
            <v>WO1689479</v>
          </cell>
        </row>
        <row r="307">
          <cell r="B307" t="str">
            <v>WO1689477</v>
          </cell>
        </row>
        <row r="308">
          <cell r="B308" t="str">
            <v>WO1689481</v>
          </cell>
        </row>
        <row r="309">
          <cell r="B309" t="str">
            <v>WO1689486</v>
          </cell>
        </row>
        <row r="310">
          <cell r="B310" t="str">
            <v>WO1690966</v>
          </cell>
        </row>
        <row r="311">
          <cell r="B311" t="str">
            <v>WO1693031</v>
          </cell>
        </row>
        <row r="312">
          <cell r="B312" t="str">
            <v>WO1694684</v>
          </cell>
        </row>
        <row r="313">
          <cell r="B313" t="str">
            <v>WO1694693</v>
          </cell>
        </row>
        <row r="314">
          <cell r="B314" t="str">
            <v>WO1694690</v>
          </cell>
        </row>
        <row r="315">
          <cell r="B315" t="str">
            <v>WO1698148</v>
          </cell>
        </row>
        <row r="316">
          <cell r="B316" t="str">
            <v>WO1698997</v>
          </cell>
        </row>
        <row r="317">
          <cell r="B317" t="str">
            <v>WO1700531</v>
          </cell>
        </row>
        <row r="318">
          <cell r="B318" t="str">
            <v>WO1703236</v>
          </cell>
        </row>
        <row r="319">
          <cell r="B319" t="str">
            <v>WO1703810</v>
          </cell>
        </row>
        <row r="320">
          <cell r="B320" t="str">
            <v>WO1704979</v>
          </cell>
        </row>
        <row r="321">
          <cell r="B321" t="str">
            <v>WO1705692</v>
          </cell>
        </row>
        <row r="322">
          <cell r="B322" t="str">
            <v>WO1705953</v>
          </cell>
        </row>
        <row r="323">
          <cell r="B323" t="str">
            <v>WO1706653</v>
          </cell>
        </row>
        <row r="324">
          <cell r="B324" t="str">
            <v>WO1707534</v>
          </cell>
        </row>
        <row r="325">
          <cell r="B325" t="str">
            <v>WO1708490</v>
          </cell>
        </row>
        <row r="326">
          <cell r="B326" t="str">
            <v>WO1708496</v>
          </cell>
        </row>
        <row r="327">
          <cell r="B327" t="str">
            <v>WO1708868</v>
          </cell>
        </row>
        <row r="328">
          <cell r="B328" t="str">
            <v>WO1711507</v>
          </cell>
        </row>
        <row r="329">
          <cell r="B329" t="str">
            <v>WO1711553</v>
          </cell>
        </row>
        <row r="330">
          <cell r="B330" t="str">
            <v>WO1712138</v>
          </cell>
        </row>
        <row r="331">
          <cell r="B331" t="str">
            <v>WO1713719</v>
          </cell>
        </row>
        <row r="332">
          <cell r="B332" t="str">
            <v>WO1715044</v>
          </cell>
        </row>
        <row r="333">
          <cell r="B333" t="str">
            <v>WO1715318</v>
          </cell>
        </row>
        <row r="334">
          <cell r="B334" t="str">
            <v>WO1718957</v>
          </cell>
        </row>
        <row r="335">
          <cell r="B335" t="str">
            <v>WO1722778</v>
          </cell>
        </row>
        <row r="336">
          <cell r="B336" t="str">
            <v>WO1728942</v>
          </cell>
        </row>
        <row r="337">
          <cell r="B337" t="str">
            <v>WO1728939</v>
          </cell>
        </row>
        <row r="338">
          <cell r="B338" t="str">
            <v>WO1731265</v>
          </cell>
        </row>
        <row r="339">
          <cell r="B339" t="str">
            <v>WO1731446</v>
          </cell>
        </row>
        <row r="340">
          <cell r="B340" t="str">
            <v>WO1737397</v>
          </cell>
        </row>
        <row r="341">
          <cell r="B341" t="str">
            <v>WO1739025</v>
          </cell>
        </row>
        <row r="342">
          <cell r="B342" t="str">
            <v>WO1739126</v>
          </cell>
        </row>
        <row r="343">
          <cell r="B343" t="str">
            <v>WO1739382</v>
          </cell>
        </row>
        <row r="344">
          <cell r="B344" t="str">
            <v>WO1739453</v>
          </cell>
        </row>
        <row r="345">
          <cell r="B345" t="str">
            <v>WO1739817</v>
          </cell>
        </row>
        <row r="346">
          <cell r="B346" t="str">
            <v>WO1739820</v>
          </cell>
        </row>
        <row r="347">
          <cell r="B347" t="str">
            <v>WO1739841</v>
          </cell>
        </row>
        <row r="348">
          <cell r="B348" t="str">
            <v>WO1740503</v>
          </cell>
        </row>
        <row r="349">
          <cell r="B349" t="str">
            <v>WO1743569</v>
          </cell>
        </row>
        <row r="350">
          <cell r="B350" t="str">
            <v>WO1743572</v>
          </cell>
        </row>
      </sheetData>
      <sheetData sheetId="1"/>
      <sheetData sheetId="2"/>
      <sheetData sheetId="3">
        <row r="2">
          <cell r="B2">
            <v>44927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hdhvControlsheet"/>
      <sheetName val="_control"/>
      <sheetName val="Hours x SLP"/>
      <sheetName val="##dhv_pcb027_hours_x_slp_data"/>
      <sheetName val="##dhv_pcb027_hours_x_sales_tari"/>
      <sheetName val="Hours tarif correctie"/>
      <sheetName val="Buitenland schatting"/>
      <sheetName val="Time Pivot"/>
      <sheetName val="Spendings"/>
      <sheetName val="Hours x Sales tariff"/>
      <sheetName val="Purchase Orders"/>
      <sheetName val="_options"/>
      <sheetName val="Inves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ekeningenTNO"/>
      <sheetName val="Uren"/>
      <sheetName val="Kosten"/>
      <sheetName val="Tarief"/>
      <sheetName val="Uren2023"/>
      <sheetName val="Uren2024"/>
      <sheetName val="Requests2024"/>
      <sheetName val="Requests2023"/>
      <sheetName val="Requests"/>
    </sheetNames>
    <sheetDataSet>
      <sheetData sheetId="0"/>
      <sheetData sheetId="1"/>
      <sheetData sheetId="2">
        <row r="3">
          <cell r="B3">
            <v>146.80000000000001</v>
          </cell>
        </row>
      </sheetData>
      <sheetData sheetId="3">
        <row r="3">
          <cell r="G3">
            <v>154.87</v>
          </cell>
        </row>
      </sheetData>
      <sheetData sheetId="4">
        <row r="13">
          <cell r="H13">
            <v>3</v>
          </cell>
        </row>
      </sheetData>
      <sheetData sheetId="5">
        <row r="13">
          <cell r="H13">
            <v>1</v>
          </cell>
          <cell r="J13" t="str">
            <v>EUR</v>
          </cell>
        </row>
        <row r="14">
          <cell r="J14" t="str">
            <v>EUR</v>
          </cell>
        </row>
        <row r="15">
          <cell r="J15" t="str">
            <v>EUR</v>
          </cell>
        </row>
        <row r="16">
          <cell r="J16" t="str">
            <v>EUR</v>
          </cell>
        </row>
        <row r="17">
          <cell r="J17" t="str">
            <v>EUR</v>
          </cell>
        </row>
        <row r="18">
          <cell r="J18" t="str">
            <v>EUR</v>
          </cell>
        </row>
        <row r="19">
          <cell r="J19" t="str">
            <v>EUR</v>
          </cell>
        </row>
        <row r="20">
          <cell r="J20" t="str">
            <v>EUR</v>
          </cell>
        </row>
        <row r="21">
          <cell r="J21" t="str">
            <v>EUR</v>
          </cell>
        </row>
        <row r="22">
          <cell r="J22" t="str">
            <v>EUR</v>
          </cell>
        </row>
        <row r="23">
          <cell r="J23" t="str">
            <v>EUR</v>
          </cell>
        </row>
        <row r="24">
          <cell r="J24" t="str">
            <v>EUR</v>
          </cell>
        </row>
        <row r="25">
          <cell r="J25" t="str">
            <v>EUR</v>
          </cell>
        </row>
        <row r="26">
          <cell r="J26" t="str">
            <v>EUR</v>
          </cell>
        </row>
        <row r="27">
          <cell r="J27" t="str">
            <v>EUR</v>
          </cell>
        </row>
        <row r="28">
          <cell r="J28" t="str">
            <v>EUR</v>
          </cell>
        </row>
        <row r="29">
          <cell r="J29" t="str">
            <v>EUR</v>
          </cell>
        </row>
        <row r="30">
          <cell r="J30" t="str">
            <v>EUR</v>
          </cell>
        </row>
        <row r="31">
          <cell r="J31" t="str">
            <v>EUR</v>
          </cell>
        </row>
        <row r="32">
          <cell r="J32" t="str">
            <v>EUR</v>
          </cell>
        </row>
        <row r="33">
          <cell r="J33" t="str">
            <v>EUR</v>
          </cell>
        </row>
        <row r="34">
          <cell r="J34" t="str">
            <v>EUR</v>
          </cell>
        </row>
        <row r="35">
          <cell r="J35" t="str">
            <v>EUR</v>
          </cell>
        </row>
        <row r="36">
          <cell r="J36" t="str">
            <v>EUR</v>
          </cell>
        </row>
        <row r="37">
          <cell r="J37" t="str">
            <v>EUR</v>
          </cell>
        </row>
        <row r="38">
          <cell r="J38" t="str">
            <v>EUR</v>
          </cell>
        </row>
        <row r="39">
          <cell r="J39" t="str">
            <v>EUR</v>
          </cell>
        </row>
        <row r="40">
          <cell r="J40" t="str">
            <v>EUR</v>
          </cell>
        </row>
        <row r="41">
          <cell r="J41" t="str">
            <v>EUR</v>
          </cell>
        </row>
        <row r="42">
          <cell r="J42" t="str">
            <v>EUR</v>
          </cell>
        </row>
        <row r="43">
          <cell r="J43" t="str">
            <v>EUR</v>
          </cell>
        </row>
        <row r="44">
          <cell r="J44" t="str">
            <v>EUR</v>
          </cell>
        </row>
        <row r="45">
          <cell r="J45" t="str">
            <v>EUR</v>
          </cell>
        </row>
        <row r="46">
          <cell r="J46" t="str">
            <v>EUR</v>
          </cell>
        </row>
        <row r="47">
          <cell r="J47" t="str">
            <v>EUR</v>
          </cell>
        </row>
        <row r="48">
          <cell r="J48" t="str">
            <v>EUR</v>
          </cell>
        </row>
        <row r="49">
          <cell r="J49" t="str">
            <v>EUR</v>
          </cell>
        </row>
        <row r="50">
          <cell r="J50" t="str">
            <v>EUR</v>
          </cell>
        </row>
        <row r="51">
          <cell r="J51" t="str">
            <v>EUR</v>
          </cell>
        </row>
        <row r="52">
          <cell r="J52" t="str">
            <v>EUR</v>
          </cell>
        </row>
        <row r="53">
          <cell r="J53" t="str">
            <v>EUR</v>
          </cell>
        </row>
        <row r="54">
          <cell r="J54" t="str">
            <v>EUR</v>
          </cell>
        </row>
        <row r="55">
          <cell r="J55" t="str">
            <v>EUR</v>
          </cell>
        </row>
        <row r="56">
          <cell r="J56" t="str">
            <v>EUR</v>
          </cell>
        </row>
        <row r="57">
          <cell r="J57" t="str">
            <v>EUR</v>
          </cell>
        </row>
        <row r="58">
          <cell r="J58" t="str">
            <v>EUR</v>
          </cell>
        </row>
        <row r="59">
          <cell r="J59" t="str">
            <v>EUR</v>
          </cell>
        </row>
        <row r="60">
          <cell r="J60" t="str">
            <v>EUR</v>
          </cell>
        </row>
        <row r="61">
          <cell r="J61" t="str">
            <v>EUR</v>
          </cell>
        </row>
        <row r="62">
          <cell r="J62" t="str">
            <v>EUR</v>
          </cell>
        </row>
        <row r="63">
          <cell r="J63" t="str">
            <v>EUR</v>
          </cell>
        </row>
        <row r="64">
          <cell r="J64" t="str">
            <v>EUR</v>
          </cell>
        </row>
        <row r="65">
          <cell r="J65" t="str">
            <v>EUR</v>
          </cell>
        </row>
        <row r="66">
          <cell r="J66" t="str">
            <v>EUR</v>
          </cell>
        </row>
        <row r="67">
          <cell r="J67" t="str">
            <v>EUR</v>
          </cell>
        </row>
        <row r="68">
          <cell r="J68" t="str">
            <v>EUR</v>
          </cell>
        </row>
        <row r="69">
          <cell r="J69" t="str">
            <v>EUR</v>
          </cell>
        </row>
        <row r="70">
          <cell r="J70" t="str">
            <v>EUR</v>
          </cell>
        </row>
        <row r="71">
          <cell r="J71" t="str">
            <v>EUR</v>
          </cell>
        </row>
        <row r="72">
          <cell r="J72" t="str">
            <v>EUR</v>
          </cell>
        </row>
        <row r="73">
          <cell r="J73" t="str">
            <v>EUR</v>
          </cell>
        </row>
        <row r="74">
          <cell r="J74" t="str">
            <v>EUR</v>
          </cell>
        </row>
        <row r="75">
          <cell r="J75" t="str">
            <v>EUR</v>
          </cell>
        </row>
        <row r="76">
          <cell r="J76" t="str">
            <v>EUR</v>
          </cell>
        </row>
        <row r="77">
          <cell r="J77" t="str">
            <v>EUR</v>
          </cell>
        </row>
        <row r="78">
          <cell r="J78" t="str">
            <v>EUR</v>
          </cell>
        </row>
        <row r="79">
          <cell r="J79" t="str">
            <v>EUR</v>
          </cell>
        </row>
        <row r="80">
          <cell r="J80" t="str">
            <v>EUR</v>
          </cell>
        </row>
        <row r="81">
          <cell r="J81" t="str">
            <v>EUR</v>
          </cell>
        </row>
        <row r="82">
          <cell r="J82" t="str">
            <v>EUR</v>
          </cell>
        </row>
        <row r="83">
          <cell r="J83" t="str">
            <v>EUR</v>
          </cell>
        </row>
        <row r="84">
          <cell r="J84" t="str">
            <v>EUR</v>
          </cell>
        </row>
        <row r="85">
          <cell r="J85" t="str">
            <v>EUR</v>
          </cell>
        </row>
        <row r="86">
          <cell r="J86" t="str">
            <v>EUR</v>
          </cell>
        </row>
        <row r="87">
          <cell r="J87" t="str">
            <v>EUR</v>
          </cell>
        </row>
        <row r="88">
          <cell r="J88" t="str">
            <v>EUR</v>
          </cell>
        </row>
        <row r="89">
          <cell r="J89" t="str">
            <v>EUR</v>
          </cell>
        </row>
        <row r="90">
          <cell r="J90" t="str">
            <v>EUR</v>
          </cell>
        </row>
        <row r="91">
          <cell r="J91" t="str">
            <v>EUR</v>
          </cell>
        </row>
        <row r="92">
          <cell r="J92" t="str">
            <v>EUR</v>
          </cell>
        </row>
        <row r="93">
          <cell r="J93" t="str">
            <v>EUR</v>
          </cell>
        </row>
        <row r="94">
          <cell r="J94" t="str">
            <v>EUR</v>
          </cell>
        </row>
        <row r="95">
          <cell r="J95" t="str">
            <v>EUR</v>
          </cell>
        </row>
        <row r="96">
          <cell r="J96" t="str">
            <v>EUR</v>
          </cell>
        </row>
        <row r="97">
          <cell r="J97" t="str">
            <v>EUR</v>
          </cell>
        </row>
        <row r="98">
          <cell r="J98" t="str">
            <v>EUR</v>
          </cell>
        </row>
        <row r="99">
          <cell r="J99" t="str">
            <v>EUR</v>
          </cell>
        </row>
        <row r="100">
          <cell r="J100" t="str">
            <v>EUR</v>
          </cell>
        </row>
        <row r="101">
          <cell r="J101" t="str">
            <v>EUR</v>
          </cell>
        </row>
        <row r="102">
          <cell r="J102" t="str">
            <v>EUR</v>
          </cell>
        </row>
        <row r="103">
          <cell r="J103" t="str">
            <v>EUR</v>
          </cell>
        </row>
        <row r="104">
          <cell r="J104" t="str">
            <v>EUR</v>
          </cell>
        </row>
        <row r="105">
          <cell r="J105" t="str">
            <v>EUR</v>
          </cell>
        </row>
        <row r="106">
          <cell r="J106" t="str">
            <v>EUR</v>
          </cell>
        </row>
        <row r="107">
          <cell r="J107" t="str">
            <v>EUR</v>
          </cell>
        </row>
        <row r="108">
          <cell r="J108" t="str">
            <v>EUR</v>
          </cell>
        </row>
        <row r="109">
          <cell r="J109" t="str">
            <v>EUR</v>
          </cell>
        </row>
        <row r="110">
          <cell r="J110" t="str">
            <v>EUR</v>
          </cell>
        </row>
        <row r="111">
          <cell r="J111" t="str">
            <v>EUR</v>
          </cell>
        </row>
        <row r="112">
          <cell r="J112" t="str">
            <v>EUR</v>
          </cell>
        </row>
        <row r="113">
          <cell r="J113" t="str">
            <v>EUR</v>
          </cell>
        </row>
        <row r="114">
          <cell r="J114" t="str">
            <v>EUR</v>
          </cell>
        </row>
        <row r="115">
          <cell r="J115" t="str">
            <v>EUR</v>
          </cell>
        </row>
        <row r="116">
          <cell r="J116" t="str">
            <v>EUR</v>
          </cell>
        </row>
        <row r="117">
          <cell r="J117" t="str">
            <v>EUR</v>
          </cell>
        </row>
        <row r="118">
          <cell r="J118" t="str">
            <v>EUR</v>
          </cell>
        </row>
        <row r="119">
          <cell r="J119" t="str">
            <v>EUR</v>
          </cell>
        </row>
        <row r="120">
          <cell r="J120" t="str">
            <v>EUR</v>
          </cell>
        </row>
        <row r="121">
          <cell r="J121" t="str">
            <v>EUR</v>
          </cell>
        </row>
        <row r="122">
          <cell r="J122" t="str">
            <v>EUR</v>
          </cell>
        </row>
        <row r="123">
          <cell r="J123" t="str">
            <v>EUR</v>
          </cell>
        </row>
        <row r="124">
          <cell r="J124" t="str">
            <v>EUR</v>
          </cell>
        </row>
        <row r="125">
          <cell r="J125" t="str">
            <v>EUR</v>
          </cell>
        </row>
        <row r="126">
          <cell r="J126" t="str">
            <v>EUR</v>
          </cell>
        </row>
        <row r="127">
          <cell r="J127" t="str">
            <v>EUR</v>
          </cell>
        </row>
        <row r="128">
          <cell r="J128" t="str">
            <v>EUR</v>
          </cell>
        </row>
        <row r="129">
          <cell r="J129" t="str">
            <v>EUR</v>
          </cell>
        </row>
        <row r="130">
          <cell r="J130" t="str">
            <v>EUR</v>
          </cell>
        </row>
        <row r="131">
          <cell r="J131" t="str">
            <v>EUR</v>
          </cell>
        </row>
        <row r="132">
          <cell r="J132" t="str">
            <v>EUR</v>
          </cell>
        </row>
        <row r="133">
          <cell r="J133" t="str">
            <v>EUR</v>
          </cell>
        </row>
        <row r="134">
          <cell r="J134" t="str">
            <v>EUR</v>
          </cell>
        </row>
        <row r="135">
          <cell r="J135" t="str">
            <v>EUR</v>
          </cell>
        </row>
        <row r="136">
          <cell r="J136" t="str">
            <v>EUR</v>
          </cell>
        </row>
        <row r="137">
          <cell r="J137" t="str">
            <v>EUR</v>
          </cell>
        </row>
        <row r="138">
          <cell r="J138" t="str">
            <v>EUR</v>
          </cell>
        </row>
        <row r="139">
          <cell r="J139" t="str">
            <v>EUR</v>
          </cell>
        </row>
        <row r="140">
          <cell r="J140" t="str">
            <v>EUR</v>
          </cell>
        </row>
        <row r="141">
          <cell r="J141" t="str">
            <v>EUR</v>
          </cell>
        </row>
        <row r="142">
          <cell r="J142" t="str">
            <v>EUR</v>
          </cell>
        </row>
        <row r="143">
          <cell r="J143" t="str">
            <v>EUR</v>
          </cell>
        </row>
        <row r="144">
          <cell r="J144" t="str">
            <v>EUR</v>
          </cell>
        </row>
        <row r="145">
          <cell r="J145" t="str">
            <v>EUR</v>
          </cell>
        </row>
        <row r="146">
          <cell r="J146" t="str">
            <v>EUR</v>
          </cell>
        </row>
        <row r="147">
          <cell r="J147" t="str">
            <v>EUR</v>
          </cell>
        </row>
        <row r="148">
          <cell r="J148" t="str">
            <v>EUR</v>
          </cell>
        </row>
        <row r="149">
          <cell r="J149" t="str">
            <v>EUR</v>
          </cell>
        </row>
        <row r="150">
          <cell r="J150" t="str">
            <v>EUR</v>
          </cell>
        </row>
        <row r="151">
          <cell r="J151" t="str">
            <v>EUR</v>
          </cell>
        </row>
        <row r="152">
          <cell r="J152" t="str">
            <v>EUR</v>
          </cell>
        </row>
        <row r="153">
          <cell r="J153" t="str">
            <v>EUR</v>
          </cell>
        </row>
        <row r="154">
          <cell r="J154" t="str">
            <v>EUR</v>
          </cell>
        </row>
        <row r="155">
          <cell r="J155" t="str">
            <v>EUR</v>
          </cell>
        </row>
        <row r="156">
          <cell r="J156" t="str">
            <v>EUR</v>
          </cell>
        </row>
        <row r="157">
          <cell r="J157" t="str">
            <v>EUR</v>
          </cell>
        </row>
        <row r="158">
          <cell r="J158" t="str">
            <v>EUR</v>
          </cell>
        </row>
        <row r="159">
          <cell r="J159" t="str">
            <v>EUR</v>
          </cell>
        </row>
        <row r="160">
          <cell r="J160" t="str">
            <v>EUR</v>
          </cell>
        </row>
        <row r="161">
          <cell r="J161" t="str">
            <v>EUR</v>
          </cell>
        </row>
        <row r="162">
          <cell r="J162" t="str">
            <v>EUR</v>
          </cell>
        </row>
        <row r="163">
          <cell r="J163" t="str">
            <v>EUR</v>
          </cell>
        </row>
        <row r="164">
          <cell r="J164" t="str">
            <v>EUR</v>
          </cell>
        </row>
        <row r="165">
          <cell r="J165" t="str">
            <v>EUR</v>
          </cell>
        </row>
        <row r="166">
          <cell r="J166" t="str">
            <v>EUR</v>
          </cell>
        </row>
        <row r="167">
          <cell r="J167" t="str">
            <v>EUR</v>
          </cell>
        </row>
        <row r="168">
          <cell r="J168" t="str">
            <v>EUR</v>
          </cell>
        </row>
        <row r="169">
          <cell r="J169" t="str">
            <v>EUR</v>
          </cell>
        </row>
        <row r="170">
          <cell r="J170" t="str">
            <v>EUR</v>
          </cell>
        </row>
        <row r="171">
          <cell r="J171" t="str">
            <v>EUR</v>
          </cell>
        </row>
        <row r="172">
          <cell r="J172" t="str">
            <v>EUR</v>
          </cell>
        </row>
        <row r="173">
          <cell r="J173" t="str">
            <v>EUR</v>
          </cell>
        </row>
        <row r="174">
          <cell r="J174" t="str">
            <v>EUR</v>
          </cell>
        </row>
        <row r="175">
          <cell r="J175" t="str">
            <v>EUR</v>
          </cell>
        </row>
        <row r="176">
          <cell r="J176" t="str">
            <v>EUR</v>
          </cell>
        </row>
        <row r="177">
          <cell r="J177" t="str">
            <v>EUR</v>
          </cell>
        </row>
        <row r="178">
          <cell r="J178" t="str">
            <v>EUR</v>
          </cell>
        </row>
        <row r="179">
          <cell r="J179" t="str">
            <v>EUR</v>
          </cell>
        </row>
        <row r="180">
          <cell r="J180" t="str">
            <v>EUR</v>
          </cell>
        </row>
        <row r="181">
          <cell r="J181" t="str">
            <v>EUR</v>
          </cell>
        </row>
        <row r="182">
          <cell r="J182" t="str">
            <v>EUR</v>
          </cell>
        </row>
        <row r="183">
          <cell r="J183" t="str">
            <v>EUR</v>
          </cell>
        </row>
        <row r="184">
          <cell r="J184" t="str">
            <v>EUR</v>
          </cell>
        </row>
        <row r="185">
          <cell r="J185" t="str">
            <v>EUR</v>
          </cell>
        </row>
        <row r="186">
          <cell r="J186" t="str">
            <v>EUR</v>
          </cell>
        </row>
        <row r="187">
          <cell r="J187" t="str">
            <v>EUR</v>
          </cell>
        </row>
        <row r="188">
          <cell r="J188" t="str">
            <v>EUR</v>
          </cell>
        </row>
        <row r="189">
          <cell r="J189" t="str">
            <v>EUR</v>
          </cell>
        </row>
        <row r="190">
          <cell r="J190" t="str">
            <v>EUR</v>
          </cell>
        </row>
        <row r="191">
          <cell r="J191" t="str">
            <v>EUR</v>
          </cell>
        </row>
        <row r="192">
          <cell r="J192" t="str">
            <v>EUR</v>
          </cell>
        </row>
        <row r="193">
          <cell r="J193" t="str">
            <v>EUR</v>
          </cell>
        </row>
        <row r="194">
          <cell r="J194" t="str">
            <v>EUR</v>
          </cell>
        </row>
        <row r="195">
          <cell r="J195" t="str">
            <v>EUR</v>
          </cell>
        </row>
        <row r="196">
          <cell r="J196" t="str">
            <v>EUR</v>
          </cell>
        </row>
        <row r="197">
          <cell r="J197" t="str">
            <v>EUR</v>
          </cell>
        </row>
        <row r="198">
          <cell r="J198" t="str">
            <v>EUR</v>
          </cell>
        </row>
        <row r="199">
          <cell r="J199" t="str">
            <v>EUR</v>
          </cell>
        </row>
        <row r="200">
          <cell r="J200" t="str">
            <v>EUR</v>
          </cell>
        </row>
        <row r="201">
          <cell r="J201" t="str">
            <v>EUR</v>
          </cell>
        </row>
        <row r="202">
          <cell r="J202" t="str">
            <v>EUR</v>
          </cell>
        </row>
        <row r="203">
          <cell r="J203" t="str">
            <v>EUR</v>
          </cell>
        </row>
        <row r="204">
          <cell r="J204" t="str">
            <v>EUR</v>
          </cell>
        </row>
        <row r="205">
          <cell r="J205" t="str">
            <v>EUR</v>
          </cell>
        </row>
        <row r="206">
          <cell r="J206" t="str">
            <v>EUR</v>
          </cell>
        </row>
        <row r="207">
          <cell r="J207" t="str">
            <v>EUR</v>
          </cell>
        </row>
        <row r="208">
          <cell r="J208" t="str">
            <v>EUR</v>
          </cell>
        </row>
        <row r="209">
          <cell r="J209" t="str">
            <v>EUR</v>
          </cell>
        </row>
        <row r="210">
          <cell r="J210" t="str">
            <v>EUR</v>
          </cell>
        </row>
        <row r="211">
          <cell r="J211" t="str">
            <v>EUR</v>
          </cell>
        </row>
        <row r="212">
          <cell r="J212" t="str">
            <v>EUR</v>
          </cell>
        </row>
        <row r="213">
          <cell r="J213" t="str">
            <v>EUR</v>
          </cell>
        </row>
        <row r="214">
          <cell r="J214" t="str">
            <v>EUR</v>
          </cell>
        </row>
        <row r="215">
          <cell r="J215" t="str">
            <v>EUR</v>
          </cell>
        </row>
        <row r="216">
          <cell r="J216" t="str">
            <v>EUR</v>
          </cell>
        </row>
        <row r="217">
          <cell r="J217" t="str">
            <v>EUR</v>
          </cell>
        </row>
        <row r="218">
          <cell r="J218" t="str">
            <v>EUR</v>
          </cell>
        </row>
        <row r="219">
          <cell r="J219" t="str">
            <v>EUR</v>
          </cell>
        </row>
        <row r="220">
          <cell r="J220" t="str">
            <v>EUR</v>
          </cell>
        </row>
        <row r="221">
          <cell r="J221" t="str">
            <v>EUR</v>
          </cell>
        </row>
        <row r="222">
          <cell r="J222" t="str">
            <v>EUR</v>
          </cell>
        </row>
        <row r="223">
          <cell r="J223" t="str">
            <v>EUR</v>
          </cell>
        </row>
        <row r="224">
          <cell r="J224" t="str">
            <v>EUR</v>
          </cell>
        </row>
        <row r="225">
          <cell r="J225" t="str">
            <v>EUR</v>
          </cell>
        </row>
        <row r="226">
          <cell r="J226" t="str">
            <v>EUR</v>
          </cell>
        </row>
        <row r="227">
          <cell r="J227" t="str">
            <v>EUR</v>
          </cell>
        </row>
        <row r="228">
          <cell r="J228" t="str">
            <v>EUR</v>
          </cell>
        </row>
        <row r="229">
          <cell r="J229" t="str">
            <v>EUR</v>
          </cell>
        </row>
        <row r="230">
          <cell r="J230" t="str">
            <v>EUR</v>
          </cell>
        </row>
        <row r="231">
          <cell r="J231" t="str">
            <v>EUR</v>
          </cell>
        </row>
        <row r="232">
          <cell r="J232" t="str">
            <v>EUR</v>
          </cell>
        </row>
        <row r="233">
          <cell r="J233" t="str">
            <v>EUR</v>
          </cell>
        </row>
        <row r="234">
          <cell r="J234" t="str">
            <v>EUR</v>
          </cell>
        </row>
        <row r="235">
          <cell r="J235" t="str">
            <v>EUR</v>
          </cell>
        </row>
        <row r="236">
          <cell r="J236" t="str">
            <v>EUR</v>
          </cell>
        </row>
        <row r="237">
          <cell r="J237" t="str">
            <v>EUR</v>
          </cell>
        </row>
        <row r="238">
          <cell r="J238" t="str">
            <v>EUR</v>
          </cell>
        </row>
        <row r="239">
          <cell r="J239" t="str">
            <v>EUR</v>
          </cell>
        </row>
        <row r="240">
          <cell r="J240" t="str">
            <v>EUR</v>
          </cell>
        </row>
        <row r="241">
          <cell r="J241" t="str">
            <v>EUR</v>
          </cell>
        </row>
        <row r="242">
          <cell r="J242" t="str">
            <v>EUR</v>
          </cell>
        </row>
        <row r="243">
          <cell r="J243" t="str">
            <v>EUR</v>
          </cell>
        </row>
        <row r="244">
          <cell r="J244" t="str">
            <v>EUR</v>
          </cell>
        </row>
        <row r="245">
          <cell r="J245" t="str">
            <v>EUR</v>
          </cell>
        </row>
        <row r="246">
          <cell r="J246" t="str">
            <v>EUR</v>
          </cell>
        </row>
        <row r="247">
          <cell r="J247" t="str">
            <v>EUR</v>
          </cell>
        </row>
        <row r="248">
          <cell r="J248" t="str">
            <v>EUR</v>
          </cell>
        </row>
        <row r="249">
          <cell r="J249" t="str">
            <v>EUR</v>
          </cell>
        </row>
        <row r="250">
          <cell r="J250" t="str">
            <v>EUR</v>
          </cell>
        </row>
        <row r="251">
          <cell r="J251" t="str">
            <v>EUR</v>
          </cell>
        </row>
        <row r="252">
          <cell r="J252" t="str">
            <v>EUR</v>
          </cell>
        </row>
        <row r="253">
          <cell r="J253" t="str">
            <v>EUR</v>
          </cell>
        </row>
        <row r="254">
          <cell r="J254" t="str">
            <v>EUR</v>
          </cell>
        </row>
        <row r="255">
          <cell r="J255" t="str">
            <v>EUR</v>
          </cell>
        </row>
        <row r="256">
          <cell r="J256" t="str">
            <v>EUR</v>
          </cell>
        </row>
        <row r="257">
          <cell r="J257" t="str">
            <v>EUR</v>
          </cell>
        </row>
        <row r="258">
          <cell r="J258" t="str">
            <v>EUR</v>
          </cell>
        </row>
        <row r="259">
          <cell r="J259" t="str">
            <v>EUR</v>
          </cell>
        </row>
        <row r="260">
          <cell r="J260" t="str">
            <v>EUR</v>
          </cell>
        </row>
        <row r="261">
          <cell r="J261" t="str">
            <v>EUR</v>
          </cell>
        </row>
        <row r="262">
          <cell r="J262" t="str">
            <v>EUR</v>
          </cell>
        </row>
        <row r="263">
          <cell r="J263" t="str">
            <v>EUR</v>
          </cell>
        </row>
        <row r="264">
          <cell r="J264" t="str">
            <v>EUR</v>
          </cell>
        </row>
        <row r="265">
          <cell r="J265" t="str">
            <v>EUR</v>
          </cell>
        </row>
        <row r="266">
          <cell r="J266" t="str">
            <v>EUR</v>
          </cell>
        </row>
        <row r="267">
          <cell r="J267" t="str">
            <v>EUR</v>
          </cell>
        </row>
        <row r="268">
          <cell r="J268" t="str">
            <v>EUR</v>
          </cell>
        </row>
        <row r="269">
          <cell r="J269" t="str">
            <v>EUR</v>
          </cell>
        </row>
        <row r="270">
          <cell r="J270" t="str">
            <v>EUR</v>
          </cell>
        </row>
        <row r="271">
          <cell r="J271" t="str">
            <v>EUR</v>
          </cell>
        </row>
        <row r="272">
          <cell r="J272" t="str">
            <v>EUR</v>
          </cell>
        </row>
        <row r="273">
          <cell r="J273" t="str">
            <v>EUR</v>
          </cell>
        </row>
        <row r="274">
          <cell r="J274" t="str">
            <v>EUR</v>
          </cell>
        </row>
        <row r="275">
          <cell r="J275" t="str">
            <v>EUR</v>
          </cell>
        </row>
        <row r="276">
          <cell r="J276" t="str">
            <v>EUR</v>
          </cell>
        </row>
        <row r="277">
          <cell r="J277" t="str">
            <v>EUR</v>
          </cell>
        </row>
        <row r="278">
          <cell r="J278" t="str">
            <v>EUR</v>
          </cell>
        </row>
        <row r="279">
          <cell r="J279" t="str">
            <v>EUR</v>
          </cell>
        </row>
      </sheetData>
      <sheetData sheetId="6"/>
      <sheetData sheetId="7"/>
      <sheetData sheetId="8">
        <row r="3">
          <cell r="N3">
            <v>11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hdhvControlsheet"/>
      <sheetName val="_control"/>
      <sheetName val="Hours x SLP"/>
      <sheetName val="Hours x Sales tariff"/>
      <sheetName val="##dhv_pcb027_hours_x_slp_data"/>
      <sheetName val="##dhv_pcb027_hours_x_sales_tari"/>
      <sheetName val="Time Pivot"/>
      <sheetName val="Spendings"/>
      <sheetName val="Purchase Orders"/>
      <sheetName val="_options"/>
      <sheetName val="Inves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T13" t="str">
            <v>EUR</v>
          </cell>
        </row>
        <row r="14">
          <cell r="T14" t="str">
            <v>EUR</v>
          </cell>
        </row>
        <row r="15">
          <cell r="T15" t="str">
            <v>EUR</v>
          </cell>
        </row>
        <row r="16">
          <cell r="T16" t="str">
            <v>EUR</v>
          </cell>
        </row>
        <row r="17">
          <cell r="T17" t="str">
            <v>EUR</v>
          </cell>
        </row>
        <row r="18">
          <cell r="T18" t="str">
            <v>EUR</v>
          </cell>
        </row>
        <row r="19">
          <cell r="T19" t="str">
            <v>EUR</v>
          </cell>
        </row>
        <row r="20">
          <cell r="T20" t="str">
            <v>EUR</v>
          </cell>
        </row>
        <row r="21">
          <cell r="T21" t="str">
            <v>EUR</v>
          </cell>
        </row>
        <row r="22">
          <cell r="T22" t="str">
            <v>EUR</v>
          </cell>
        </row>
        <row r="23">
          <cell r="T23" t="str">
            <v>EUR</v>
          </cell>
        </row>
        <row r="24">
          <cell r="T24" t="str">
            <v>EUR</v>
          </cell>
        </row>
        <row r="25">
          <cell r="T25" t="str">
            <v>EUR</v>
          </cell>
        </row>
        <row r="26">
          <cell r="T26" t="str">
            <v>EUR</v>
          </cell>
        </row>
        <row r="27">
          <cell r="T27" t="str">
            <v>EUR</v>
          </cell>
        </row>
        <row r="28">
          <cell r="T28" t="str">
            <v>EUR</v>
          </cell>
        </row>
        <row r="29">
          <cell r="T29" t="str">
            <v>EUR</v>
          </cell>
        </row>
        <row r="30">
          <cell r="T30" t="str">
            <v>EUR</v>
          </cell>
        </row>
        <row r="31">
          <cell r="T31" t="str">
            <v>EUR</v>
          </cell>
        </row>
        <row r="32">
          <cell r="T32" t="str">
            <v>EUR</v>
          </cell>
        </row>
        <row r="33">
          <cell r="T33" t="str">
            <v>EUR</v>
          </cell>
        </row>
        <row r="34">
          <cell r="T34" t="str">
            <v>EUR</v>
          </cell>
        </row>
        <row r="35">
          <cell r="T35" t="str">
            <v>EUR</v>
          </cell>
        </row>
        <row r="36">
          <cell r="T36" t="str">
            <v>EUR</v>
          </cell>
        </row>
        <row r="37">
          <cell r="T37" t="str">
            <v>EUR</v>
          </cell>
        </row>
        <row r="38">
          <cell r="T38" t="str">
            <v>EUR</v>
          </cell>
        </row>
        <row r="39">
          <cell r="T39" t="str">
            <v>EUR</v>
          </cell>
        </row>
        <row r="40">
          <cell r="T40" t="str">
            <v>EUR</v>
          </cell>
        </row>
        <row r="41">
          <cell r="T41" t="str">
            <v>EUR</v>
          </cell>
        </row>
        <row r="42">
          <cell r="T42" t="str">
            <v>EUR</v>
          </cell>
        </row>
        <row r="43">
          <cell r="T43" t="str">
            <v>EUR</v>
          </cell>
        </row>
        <row r="44">
          <cell r="T44" t="str">
            <v>EUR</v>
          </cell>
        </row>
        <row r="45">
          <cell r="T45" t="str">
            <v>EUR</v>
          </cell>
        </row>
        <row r="46">
          <cell r="T46" t="str">
            <v>EUR</v>
          </cell>
        </row>
      </sheetData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ekeningenASML"/>
      <sheetName val="Uren"/>
      <sheetName val="Kosten"/>
      <sheetName val="uurtarief"/>
      <sheetName val="Uren 2023"/>
      <sheetName val="Uren 2024"/>
      <sheetName val="Inzichten"/>
      <sheetName val="Employees"/>
      <sheetName val="Regulier '24 totaal"/>
      <sheetName val="PC"/>
      <sheetName val="FM"/>
      <sheetName val="MS"/>
      <sheetName val="HB"/>
      <sheetName val="AK"/>
      <sheetName val="RV"/>
      <sheetName val="GV"/>
      <sheetName val="IB"/>
      <sheetName val="TP"/>
      <sheetName val="AvdW"/>
      <sheetName val="JK"/>
      <sheetName val="MT"/>
      <sheetName val="JM"/>
      <sheetName val="KM"/>
      <sheetName val="JMO"/>
      <sheetName val="ME"/>
      <sheetName val="SJ"/>
      <sheetName val="NP"/>
    </sheetNames>
    <sheetDataSet>
      <sheetData sheetId="0"/>
      <sheetData sheetId="1">
        <row r="28">
          <cell r="B28">
            <v>37</v>
          </cell>
        </row>
        <row r="45">
          <cell r="D45">
            <v>1.1157056145675266</v>
          </cell>
          <cell r="T45">
            <v>1.0702253245599287</v>
          </cell>
        </row>
        <row r="46">
          <cell r="D46">
            <v>7.8731481481481485</v>
          </cell>
          <cell r="T46">
            <v>6.5907572173149385</v>
          </cell>
        </row>
        <row r="47">
          <cell r="D47">
            <v>7.2973856209150325</v>
          </cell>
          <cell r="T47">
            <v>8.1661495813843459</v>
          </cell>
        </row>
        <row r="48">
          <cell r="D48">
            <v>0.86031746031746037</v>
          </cell>
          <cell r="T48">
            <v>1.2708851887768775</v>
          </cell>
        </row>
        <row r="49">
          <cell r="D49">
            <v>1.5598290598290598</v>
          </cell>
          <cell r="T49">
            <v>1.6180531783811036</v>
          </cell>
        </row>
        <row r="50">
          <cell r="D50">
            <v>8.1966292134831455</v>
          </cell>
          <cell r="T50">
            <v>7.2637988285672641</v>
          </cell>
        </row>
      </sheetData>
      <sheetData sheetId="2">
        <row r="25">
          <cell r="B25">
            <v>3313.3175000000001</v>
          </cell>
        </row>
        <row r="42">
          <cell r="D42">
            <v>99.672416919575113</v>
          </cell>
          <cell r="T42">
            <v>95.992729240911302</v>
          </cell>
        </row>
        <row r="43">
          <cell r="D43">
            <v>711.34274351851843</v>
          </cell>
          <cell r="T43">
            <v>598.3454223815919</v>
          </cell>
        </row>
        <row r="44">
          <cell r="D44">
            <v>491.34722549019602</v>
          </cell>
          <cell r="T44">
            <v>544.88874162483671</v>
          </cell>
        </row>
        <row r="45">
          <cell r="D45">
            <v>74.834610317460317</v>
          </cell>
          <cell r="T45">
            <v>112.17387100084039</v>
          </cell>
        </row>
        <row r="46">
          <cell r="D46">
            <v>110.59079487179487</v>
          </cell>
          <cell r="T46">
            <v>67.323913107762863</v>
          </cell>
        </row>
        <row r="47">
          <cell r="D47">
            <v>736.70762359550565</v>
          </cell>
          <cell r="T47">
            <v>705.28946239311483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en"/>
      <sheetName val="Kosten"/>
      <sheetName val="Requests"/>
      <sheetName val="Uren2023"/>
      <sheetName val="Uren2024"/>
      <sheetName val="Tarief"/>
      <sheetName val="requests2023"/>
      <sheetName val="requests2024"/>
      <sheetName val="BerekeningenHTCE"/>
      <sheetName val="Urenberekening"/>
      <sheetName val="Kostenberekening"/>
    </sheetNames>
    <sheetDataSet>
      <sheetData sheetId="0">
        <row r="16">
          <cell r="B16">
            <v>510.5</v>
          </cell>
        </row>
      </sheetData>
      <sheetData sheetId="1">
        <row r="3">
          <cell r="B3">
            <v>50652.25</v>
          </cell>
        </row>
        <row r="27">
          <cell r="D27">
            <v>211.8109756097561</v>
          </cell>
          <cell r="O27">
            <v>208.08081543502004</v>
          </cell>
        </row>
        <row r="28">
          <cell r="D28">
            <v>120.76488095238095</v>
          </cell>
          <cell r="O28">
            <v>133.45380241648897</v>
          </cell>
        </row>
        <row r="29">
          <cell r="D29">
            <v>13.84576923076923</v>
          </cell>
          <cell r="O29">
            <v>14.309758897818599</v>
          </cell>
        </row>
        <row r="30">
          <cell r="D30">
            <v>53.6875</v>
          </cell>
          <cell r="O30">
            <v>51.648009950248763</v>
          </cell>
        </row>
        <row r="31">
          <cell r="D31">
            <v>23.15</v>
          </cell>
          <cell r="O31">
            <v>27.579187396351571</v>
          </cell>
        </row>
        <row r="32">
          <cell r="B32">
            <v>105765.25</v>
          </cell>
          <cell r="M32">
            <v>89147.65</v>
          </cell>
        </row>
      </sheetData>
      <sheetData sheetId="2">
        <row r="3">
          <cell r="G3">
            <v>274.7</v>
          </cell>
        </row>
      </sheetData>
      <sheetData sheetId="3">
        <row r="7">
          <cell r="B7">
            <v>621.5</v>
          </cell>
        </row>
      </sheetData>
      <sheetData sheetId="4">
        <row r="6">
          <cell r="E6">
            <v>555</v>
          </cell>
        </row>
      </sheetData>
      <sheetData sheetId="5">
        <row r="3">
          <cell r="B3">
            <v>81.5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BB6F-0BED-416C-B8D4-7B6A489708E4}">
  <dimension ref="A1:U20"/>
  <sheetViews>
    <sheetView topLeftCell="E1" zoomScale="95" zoomScaleNormal="95" workbookViewId="0">
      <pane ySplit="1" topLeftCell="A2" activePane="bottomLeft" state="frozen"/>
      <selection pane="bottomLeft" activeCell="N20" sqref="N20"/>
    </sheetView>
  </sheetViews>
  <sheetFormatPr defaultRowHeight="13.8"/>
  <cols>
    <col min="1" max="1" width="22.5" customWidth="1"/>
    <col min="2" max="2" width="12.5" customWidth="1"/>
    <col min="3" max="3" width="11.69921875" customWidth="1"/>
    <col min="4" max="28" width="12.5" customWidth="1"/>
    <col min="29" max="29" width="12.69921875" customWidth="1"/>
  </cols>
  <sheetData>
    <row r="1" spans="1:21">
      <c r="B1" s="70">
        <v>2023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21">
      <c r="B2" s="71" t="s">
        <v>93</v>
      </c>
      <c r="C2" s="71"/>
      <c r="D2" s="71"/>
      <c r="E2" s="71"/>
      <c r="F2" s="71"/>
      <c r="G2" s="72" t="s">
        <v>94</v>
      </c>
      <c r="H2" s="72"/>
      <c r="I2" s="72"/>
      <c r="J2" s="72"/>
      <c r="K2" s="72"/>
      <c r="L2" s="73" t="s">
        <v>95</v>
      </c>
      <c r="M2" s="73"/>
      <c r="N2" s="73"/>
      <c r="O2" s="73"/>
      <c r="P2" s="73"/>
      <c r="Q2" s="74" t="s">
        <v>96</v>
      </c>
      <c r="R2" s="74"/>
      <c r="S2" s="74"/>
      <c r="T2" s="74"/>
      <c r="U2" s="74"/>
    </row>
    <row r="3" spans="1:21">
      <c r="A3" s="1" t="s">
        <v>90</v>
      </c>
      <c r="B3" s="2" t="s">
        <v>24</v>
      </c>
      <c r="C3" s="2" t="s">
        <v>50</v>
      </c>
      <c r="D3" s="2" t="s">
        <v>10</v>
      </c>
      <c r="E3" s="3" t="s">
        <v>73</v>
      </c>
      <c r="F3" s="3" t="s">
        <v>25</v>
      </c>
      <c r="G3" s="2" t="s">
        <v>24</v>
      </c>
      <c r="H3" s="2" t="s">
        <v>50</v>
      </c>
      <c r="I3" s="2" t="s">
        <v>10</v>
      </c>
      <c r="J3" s="3" t="s">
        <v>73</v>
      </c>
      <c r="K3" s="3" t="s">
        <v>25</v>
      </c>
      <c r="L3" s="2" t="s">
        <v>24</v>
      </c>
      <c r="M3" s="2" t="s">
        <v>50</v>
      </c>
      <c r="N3" s="2" t="s">
        <v>10</v>
      </c>
      <c r="O3" s="3" t="s">
        <v>73</v>
      </c>
      <c r="P3" s="3" t="s">
        <v>25</v>
      </c>
      <c r="Q3" s="2" t="s">
        <v>24</v>
      </c>
      <c r="R3" s="2" t="s">
        <v>50</v>
      </c>
      <c r="S3" s="2" t="s">
        <v>10</v>
      </c>
      <c r="T3" s="3" t="s">
        <v>73</v>
      </c>
      <c r="U3" s="3" t="s">
        <v>25</v>
      </c>
    </row>
    <row r="4" spans="1:21">
      <c r="A4" s="4" t="s">
        <v>18</v>
      </c>
      <c r="B4" s="12">
        <v>929</v>
      </c>
      <c r="C4" s="38">
        <v>2861</v>
      </c>
      <c r="D4" s="6">
        <v>257746.66349999997</v>
      </c>
      <c r="E4" s="17">
        <f>C4/B4</f>
        <v>3.0796555435952637</v>
      </c>
      <c r="F4" s="7">
        <f>D4/B4</f>
        <v>277.4452782561894</v>
      </c>
      <c r="G4" s="12">
        <v>60</v>
      </c>
      <c r="H4" s="38">
        <v>625.75</v>
      </c>
      <c r="I4" s="6">
        <v>49352.595000000001</v>
      </c>
      <c r="J4" s="17">
        <f>H4/G4</f>
        <v>10.429166666666667</v>
      </c>
      <c r="K4" s="7">
        <f>I4/G4</f>
        <v>822.54325000000006</v>
      </c>
      <c r="L4" s="47">
        <v>410</v>
      </c>
      <c r="M4" s="38">
        <v>1122</v>
      </c>
      <c r="N4" s="6">
        <v>86842.5</v>
      </c>
      <c r="O4" s="17">
        <f>M4/L4</f>
        <v>2.7365853658536587</v>
      </c>
      <c r="P4" s="7">
        <f>N4/L4</f>
        <v>211.8109756097561</v>
      </c>
      <c r="Q4" s="47">
        <v>4</v>
      </c>
      <c r="R4" s="38">
        <v>67.275000000000006</v>
      </c>
      <c r="S4" s="6">
        <v>5153.4039999999995</v>
      </c>
      <c r="T4" s="17">
        <f>R4/Q4</f>
        <v>16.818750000000001</v>
      </c>
      <c r="U4" s="7">
        <f>S4/Q4</f>
        <v>1288.3509999999999</v>
      </c>
    </row>
    <row r="5" spans="1:21">
      <c r="A5" s="4" t="s">
        <v>19</v>
      </c>
      <c r="B5" s="12">
        <v>306</v>
      </c>
      <c r="C5" s="38">
        <v>2233</v>
      </c>
      <c r="D5" s="6">
        <v>150352.25099999999</v>
      </c>
      <c r="E5" s="17">
        <f>C5/B5</f>
        <v>7.2973856209150325</v>
      </c>
      <c r="F5" s="7">
        <f t="shared" ref="F5:F7" si="0">D5/B5</f>
        <v>491.34722549019602</v>
      </c>
      <c r="G5" s="12">
        <v>212</v>
      </c>
      <c r="H5" s="38">
        <v>1521.5</v>
      </c>
      <c r="I5" s="6">
        <v>102099.95499999999</v>
      </c>
      <c r="J5" s="17">
        <f>H5/G5</f>
        <v>7.1768867924528301</v>
      </c>
      <c r="K5" s="7">
        <f t="shared" ref="K5:K7" si="1">I5/G5</f>
        <v>481.60356132075464</v>
      </c>
      <c r="L5" s="47">
        <v>210</v>
      </c>
      <c r="M5" s="38">
        <v>310.5</v>
      </c>
      <c r="N5" s="6">
        <v>25360.625</v>
      </c>
      <c r="O5" s="17">
        <f>M5/L5</f>
        <v>1.4785714285714286</v>
      </c>
      <c r="P5" s="7">
        <f t="shared" ref="P5:P7" si="2">N5/L5</f>
        <v>120.76488095238095</v>
      </c>
      <c r="Q5" s="47">
        <v>112</v>
      </c>
      <c r="R5" s="38">
        <v>742.75</v>
      </c>
      <c r="S5" s="6">
        <v>56769.292000000001</v>
      </c>
      <c r="T5" s="17">
        <f>R5/Q5</f>
        <v>6.6316964285714288</v>
      </c>
      <c r="U5" s="7">
        <f t="shared" ref="U5:U6" si="3">S5/Q5</f>
        <v>506.86867857142857</v>
      </c>
    </row>
    <row r="6" spans="1:21">
      <c r="A6" s="4" t="s">
        <v>20</v>
      </c>
      <c r="B6" s="12">
        <v>315</v>
      </c>
      <c r="C6" s="38">
        <v>271</v>
      </c>
      <c r="D6" s="6">
        <v>23572.902249999999</v>
      </c>
      <c r="E6" s="17">
        <f>C6/B6</f>
        <v>0.86031746031746037</v>
      </c>
      <c r="F6" s="7">
        <f t="shared" si="0"/>
        <v>74.834610317460317</v>
      </c>
      <c r="G6" s="12">
        <v>120</v>
      </c>
      <c r="H6" s="38">
        <v>206</v>
      </c>
      <c r="I6" s="6">
        <v>14028.900000000001</v>
      </c>
      <c r="J6" s="17">
        <f>H6/G6</f>
        <v>1.7166666666666666</v>
      </c>
      <c r="K6" s="7">
        <f t="shared" si="1"/>
        <v>116.90750000000001</v>
      </c>
      <c r="L6" s="47">
        <v>650</v>
      </c>
      <c r="M6" s="38">
        <v>116.5</v>
      </c>
      <c r="N6" s="6">
        <v>8999.75</v>
      </c>
      <c r="O6" s="17">
        <f>M6/L6</f>
        <v>0.17923076923076922</v>
      </c>
      <c r="P6" s="7">
        <f t="shared" si="2"/>
        <v>13.84576923076923</v>
      </c>
      <c r="Q6" s="47">
        <v>152</v>
      </c>
      <c r="R6" s="38">
        <v>751.09999999999991</v>
      </c>
      <c r="S6" s="6">
        <v>67899.44</v>
      </c>
      <c r="T6" s="17">
        <f>R6/Q6</f>
        <v>4.941447368421052</v>
      </c>
      <c r="U6" s="7">
        <f t="shared" si="3"/>
        <v>446.70684210526315</v>
      </c>
    </row>
    <row r="7" spans="1:21">
      <c r="A7" s="4" t="s">
        <v>21</v>
      </c>
      <c r="B7" s="12">
        <v>133.5</v>
      </c>
      <c r="C7" s="38">
        <v>1094.25</v>
      </c>
      <c r="D7" s="6">
        <v>98350.467750000011</v>
      </c>
      <c r="E7" s="17">
        <f>C7/B7</f>
        <v>8.1966292134831455</v>
      </c>
      <c r="F7" s="7">
        <f t="shared" si="0"/>
        <v>736.70762359550565</v>
      </c>
      <c r="G7" s="12">
        <v>20</v>
      </c>
      <c r="H7" s="38">
        <v>37.5</v>
      </c>
      <c r="I7" s="6">
        <v>2527.9650000000001</v>
      </c>
      <c r="J7" s="17">
        <f>H7/G7</f>
        <v>1.875</v>
      </c>
      <c r="K7" s="7">
        <f t="shared" si="1"/>
        <v>126.39825</v>
      </c>
      <c r="L7" s="47">
        <v>24</v>
      </c>
      <c r="M7" s="38">
        <v>16</v>
      </c>
      <c r="N7" s="6">
        <v>1288.5</v>
      </c>
      <c r="O7" s="17">
        <f>M7/L7</f>
        <v>0.66666666666666663</v>
      </c>
      <c r="P7" s="7">
        <f t="shared" si="2"/>
        <v>53.6875</v>
      </c>
      <c r="Q7" s="47">
        <v>0</v>
      </c>
      <c r="R7" s="38">
        <v>0</v>
      </c>
      <c r="S7" s="6">
        <v>0</v>
      </c>
      <c r="T7" s="17">
        <v>0</v>
      </c>
      <c r="U7" s="7">
        <v>0</v>
      </c>
    </row>
    <row r="8" spans="1:21">
      <c r="A8" s="4" t="s">
        <v>97</v>
      </c>
      <c r="B8" s="12">
        <f>SUM(B4:B7)</f>
        <v>1683.5</v>
      </c>
      <c r="C8" s="12">
        <f t="shared" ref="C8:O8" si="4">SUM(C4:C7)</f>
        <v>6459.25</v>
      </c>
      <c r="D8" s="12">
        <f t="shared" si="4"/>
        <v>530022.28449999995</v>
      </c>
      <c r="E8" s="12">
        <f t="shared" si="4"/>
        <v>19.433987838310902</v>
      </c>
      <c r="F8" s="12">
        <f t="shared" si="4"/>
        <v>1580.3347376593515</v>
      </c>
      <c r="G8" s="12">
        <f t="shared" si="4"/>
        <v>412</v>
      </c>
      <c r="H8" s="12">
        <f t="shared" si="4"/>
        <v>2390.75</v>
      </c>
      <c r="I8" s="12">
        <f t="shared" si="4"/>
        <v>168009.41499999998</v>
      </c>
      <c r="J8" s="12">
        <f t="shared" si="4"/>
        <v>21.197720125786162</v>
      </c>
      <c r="K8" s="12">
        <f t="shared" si="4"/>
        <v>1547.4525613207547</v>
      </c>
      <c r="L8" s="12">
        <f t="shared" si="4"/>
        <v>1294</v>
      </c>
      <c r="M8" s="12">
        <f t="shared" si="4"/>
        <v>1565</v>
      </c>
      <c r="N8" s="12">
        <f t="shared" si="4"/>
        <v>122491.375</v>
      </c>
      <c r="O8" s="12">
        <f t="shared" si="4"/>
        <v>5.0610542303225241</v>
      </c>
      <c r="P8" s="12">
        <f>SUM(P4:P7)</f>
        <v>400.1091257929063</v>
      </c>
      <c r="Q8" s="12">
        <f t="shared" ref="Q8" si="5">SUM(Q4:Q7)</f>
        <v>268</v>
      </c>
      <c r="R8" s="12">
        <f t="shared" ref="R8" si="6">SUM(R4:R7)</f>
        <v>1561.125</v>
      </c>
      <c r="S8" s="12">
        <f t="shared" ref="S8" si="7">SUM(S4:S7)</f>
        <v>129822.136</v>
      </c>
      <c r="T8" s="12">
        <f t="shared" ref="T8" si="8">SUM(T4:T7)</f>
        <v>28.391893796992484</v>
      </c>
      <c r="U8" s="12">
        <f t="shared" ref="U8" si="9">SUM(U4:U7)</f>
        <v>2241.9265206766913</v>
      </c>
    </row>
    <row r="9" spans="1:21">
      <c r="A9" s="63" t="s">
        <v>23</v>
      </c>
      <c r="B9" s="63"/>
      <c r="C9" s="66">
        <v>1563.5</v>
      </c>
      <c r="D9" s="67">
        <v>361434.38475000003</v>
      </c>
      <c r="E9" s="68"/>
      <c r="F9" s="68"/>
      <c r="G9" s="63"/>
      <c r="H9" s="66">
        <v>2771.3</v>
      </c>
      <c r="I9" s="67">
        <v>252218.05</v>
      </c>
      <c r="J9" s="65"/>
      <c r="K9" s="65"/>
      <c r="L9" s="63"/>
      <c r="M9" s="66">
        <v>1181</v>
      </c>
      <c r="N9" s="67">
        <v>105765.25</v>
      </c>
      <c r="O9" s="65"/>
      <c r="P9" s="65"/>
      <c r="Q9" s="63"/>
      <c r="R9" s="66">
        <v>326</v>
      </c>
      <c r="S9" s="64">
        <v>34072.82</v>
      </c>
      <c r="T9" s="65"/>
      <c r="U9" s="65"/>
    </row>
    <row r="12" spans="1:21">
      <c r="B12" s="70">
        <v>2024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</row>
    <row r="13" spans="1:21">
      <c r="B13" s="71" t="s">
        <v>93</v>
      </c>
      <c r="C13" s="71"/>
      <c r="D13" s="71"/>
      <c r="E13" s="71"/>
      <c r="F13" s="71"/>
      <c r="G13" s="72" t="s">
        <v>94</v>
      </c>
      <c r="H13" s="72"/>
      <c r="I13" s="72"/>
      <c r="J13" s="72"/>
      <c r="K13" s="72"/>
      <c r="L13" s="73" t="s">
        <v>95</v>
      </c>
      <c r="M13" s="73"/>
      <c r="N13" s="73"/>
      <c r="O13" s="73"/>
      <c r="P13" s="73"/>
      <c r="Q13" s="74" t="s">
        <v>96</v>
      </c>
      <c r="R13" s="74"/>
      <c r="S13" s="74"/>
      <c r="T13" s="74"/>
      <c r="U13" s="74"/>
    </row>
    <row r="14" spans="1:21">
      <c r="A14" s="1" t="s">
        <v>90</v>
      </c>
      <c r="B14" s="2" t="s">
        <v>24</v>
      </c>
      <c r="C14" s="2" t="s">
        <v>50</v>
      </c>
      <c r="D14" s="2" t="s">
        <v>10</v>
      </c>
      <c r="E14" s="3" t="s">
        <v>73</v>
      </c>
      <c r="F14" s="3" t="s">
        <v>25</v>
      </c>
      <c r="G14" s="2" t="s">
        <v>24</v>
      </c>
      <c r="H14" s="2" t="s">
        <v>50</v>
      </c>
      <c r="I14" s="2" t="s">
        <v>10</v>
      </c>
      <c r="J14" s="3" t="s">
        <v>73</v>
      </c>
      <c r="K14" s="3" t="s">
        <v>25</v>
      </c>
      <c r="L14" s="2" t="s">
        <v>24</v>
      </c>
      <c r="M14" s="2" t="s">
        <v>50</v>
      </c>
      <c r="N14" s="2" t="s">
        <v>10</v>
      </c>
      <c r="O14" s="3" t="s">
        <v>73</v>
      </c>
      <c r="P14" s="3" t="s">
        <v>25</v>
      </c>
      <c r="Q14" s="2" t="s">
        <v>24</v>
      </c>
      <c r="R14" s="2" t="s">
        <v>50</v>
      </c>
      <c r="S14" s="2" t="s">
        <v>10</v>
      </c>
      <c r="T14" s="3" t="s">
        <v>73</v>
      </c>
      <c r="U14" s="3" t="s">
        <v>25</v>
      </c>
    </row>
    <row r="15" spans="1:21">
      <c r="A15" s="4" t="s">
        <v>18</v>
      </c>
      <c r="B15" s="12">
        <v>619</v>
      </c>
      <c r="C15" s="38">
        <v>1656.1652165984976</v>
      </c>
      <c r="D15" s="6">
        <v>149842.9841654466</v>
      </c>
      <c r="E15" s="17">
        <f>C15/B15</f>
        <v>2.6755496229377993</v>
      </c>
      <c r="F15" s="7">
        <f>D15/B15</f>
        <v>242.07267231897674</v>
      </c>
      <c r="G15" s="12">
        <v>40.200000000000003</v>
      </c>
      <c r="H15" s="38">
        <v>426</v>
      </c>
      <c r="I15" s="6">
        <v>32577.590000000004</v>
      </c>
      <c r="J15" s="17">
        <f>H15/G15</f>
        <v>10.597014925373134</v>
      </c>
      <c r="K15" s="7">
        <f>I15/G15</f>
        <v>810.38781094527371</v>
      </c>
      <c r="L15" s="12">
        <v>274.7</v>
      </c>
      <c r="M15" s="38">
        <v>670</v>
      </c>
      <c r="N15" s="6">
        <v>57159.8</v>
      </c>
      <c r="O15" s="17">
        <f>M15/L15</f>
        <v>2.4390243902439024</v>
      </c>
      <c r="P15" s="7">
        <f>N15/L15</f>
        <v>208.08081543502004</v>
      </c>
      <c r="Q15" s="47">
        <v>2</v>
      </c>
      <c r="R15" s="38">
        <v>38.549999999999997</v>
      </c>
      <c r="S15" s="6">
        <v>3113.8620000000001</v>
      </c>
      <c r="T15" s="17">
        <f>R15/Q15</f>
        <v>19.274999999999999</v>
      </c>
      <c r="U15" s="7">
        <f>S15/Q15</f>
        <v>1556.931</v>
      </c>
    </row>
    <row r="16" spans="1:21">
      <c r="A16" s="4" t="s">
        <v>19</v>
      </c>
      <c r="B16" s="12">
        <v>204</v>
      </c>
      <c r="C16" s="38">
        <v>1665.8945146024066</v>
      </c>
      <c r="D16" s="6">
        <v>111157.3032914667</v>
      </c>
      <c r="E16" s="17">
        <f t="shared" ref="E16:E18" si="10">C16/B16</f>
        <v>8.1661495813843459</v>
      </c>
      <c r="F16" s="7">
        <f t="shared" ref="F16:F18" si="11">D16/B16</f>
        <v>544.88874162483671</v>
      </c>
      <c r="G16" s="12">
        <v>142.04000000000002</v>
      </c>
      <c r="H16" s="38">
        <v>1005</v>
      </c>
      <c r="I16" s="6">
        <v>69416.984800000006</v>
      </c>
      <c r="J16" s="17">
        <f t="shared" ref="J16:J18" si="12">H16/G16</f>
        <v>7.0754716981132066</v>
      </c>
      <c r="K16" s="7">
        <f t="shared" ref="K16:K18" si="13">I16/G16</f>
        <v>488.71433962264149</v>
      </c>
      <c r="L16" s="12">
        <v>140.70000000000002</v>
      </c>
      <c r="M16" s="38">
        <v>247.90000000000006</v>
      </c>
      <c r="N16" s="6">
        <v>18776.95</v>
      </c>
      <c r="O16" s="17">
        <f t="shared" ref="O16:O18" si="14">M16/L16</f>
        <v>1.7619047619047621</v>
      </c>
      <c r="P16" s="7">
        <f t="shared" ref="P16:P18" si="15">N16/L16</f>
        <v>133.45380241648897</v>
      </c>
      <c r="Q16" s="47">
        <v>74</v>
      </c>
      <c r="R16" s="38">
        <v>385.4</v>
      </c>
      <c r="S16" s="6">
        <v>31081.481</v>
      </c>
      <c r="T16" s="17">
        <f t="shared" ref="T16:T17" si="16">R16/Q16</f>
        <v>5.2081081081081075</v>
      </c>
      <c r="U16" s="7">
        <f t="shared" ref="U16:U17" si="17">S16/Q16</f>
        <v>420.0200135135135</v>
      </c>
    </row>
    <row r="17" spans="1:21">
      <c r="A17" s="4" t="s">
        <v>20</v>
      </c>
      <c r="B17" s="12">
        <v>210</v>
      </c>
      <c r="C17" s="38">
        <v>266.88588964314425</v>
      </c>
      <c r="D17" s="6">
        <v>23556.512910176483</v>
      </c>
      <c r="E17" s="17">
        <f t="shared" si="10"/>
        <v>1.2708851887768775</v>
      </c>
      <c r="F17" s="7">
        <f t="shared" si="11"/>
        <v>112.17387100084039</v>
      </c>
      <c r="G17" s="12">
        <v>80.400000000000006</v>
      </c>
      <c r="H17" s="38">
        <v>120.60000000000001</v>
      </c>
      <c r="I17" s="6">
        <v>8277.7160000000003</v>
      </c>
      <c r="J17" s="17">
        <f t="shared" si="12"/>
        <v>1.5</v>
      </c>
      <c r="K17" s="7">
        <f t="shared" si="13"/>
        <v>102.95666666666666</v>
      </c>
      <c r="L17" s="12">
        <v>435.5</v>
      </c>
      <c r="M17" s="38">
        <v>81.070000000000007</v>
      </c>
      <c r="N17" s="6">
        <v>6231.9</v>
      </c>
      <c r="O17" s="17">
        <f t="shared" si="14"/>
        <v>0.18615384615384617</v>
      </c>
      <c r="P17" s="7">
        <f t="shared" si="15"/>
        <v>14.309758897818599</v>
      </c>
      <c r="Q17" s="47">
        <v>98</v>
      </c>
      <c r="R17" s="38">
        <v>393.04999999999995</v>
      </c>
      <c r="S17" s="6">
        <v>37761.53</v>
      </c>
      <c r="T17" s="17">
        <f t="shared" si="16"/>
        <v>4.0107142857142852</v>
      </c>
      <c r="U17" s="7">
        <f t="shared" si="17"/>
        <v>385.32173469387754</v>
      </c>
    </row>
    <row r="18" spans="1:21">
      <c r="A18" s="4" t="s">
        <v>21</v>
      </c>
      <c r="B18" s="12">
        <v>89</v>
      </c>
      <c r="C18" s="38">
        <v>646.47809574248652</v>
      </c>
      <c r="D18" s="6">
        <v>62770.762152987219</v>
      </c>
      <c r="E18" s="17">
        <f t="shared" si="10"/>
        <v>7.2637988285672641</v>
      </c>
      <c r="F18" s="7">
        <f t="shared" si="11"/>
        <v>705.28946239311483</v>
      </c>
      <c r="G18" s="12">
        <v>13.4</v>
      </c>
      <c r="H18" s="38">
        <v>18.760000000000002</v>
      </c>
      <c r="I18" s="6">
        <v>1286.3464000000001</v>
      </c>
      <c r="J18" s="17">
        <f t="shared" si="12"/>
        <v>1.4000000000000001</v>
      </c>
      <c r="K18" s="7">
        <f t="shared" si="13"/>
        <v>95.996000000000009</v>
      </c>
      <c r="L18" s="12">
        <v>16.080000000000002</v>
      </c>
      <c r="M18" s="38">
        <v>21.44</v>
      </c>
      <c r="N18" s="6">
        <v>830.5</v>
      </c>
      <c r="O18" s="17">
        <f t="shared" si="14"/>
        <v>1.3333333333333333</v>
      </c>
      <c r="P18" s="7">
        <f t="shared" si="15"/>
        <v>51.648009950248749</v>
      </c>
      <c r="Q18" s="47">
        <v>0</v>
      </c>
      <c r="R18" s="38">
        <v>0</v>
      </c>
      <c r="S18" s="6">
        <v>0</v>
      </c>
      <c r="T18" s="17">
        <v>0</v>
      </c>
      <c r="U18" s="7">
        <v>0</v>
      </c>
    </row>
    <row r="19" spans="1:21">
      <c r="A19" s="4" t="s">
        <v>97</v>
      </c>
      <c r="B19" s="12">
        <f>SUM(B15:B18)</f>
        <v>1122</v>
      </c>
      <c r="C19" s="12">
        <f t="shared" ref="C19:U19" si="18">SUM(C15:C18)</f>
        <v>4235.4237165865352</v>
      </c>
      <c r="D19" s="12">
        <f t="shared" si="18"/>
        <v>347327.56252007704</v>
      </c>
      <c r="E19" s="12">
        <f t="shared" si="18"/>
        <v>19.376383221666288</v>
      </c>
      <c r="F19" s="12">
        <f t="shared" si="18"/>
        <v>1604.4247473377686</v>
      </c>
      <c r="G19" s="12">
        <f t="shared" si="18"/>
        <v>276.03999999999996</v>
      </c>
      <c r="H19" s="12">
        <f t="shared" si="18"/>
        <v>1570.36</v>
      </c>
      <c r="I19" s="12">
        <f t="shared" si="18"/>
        <v>111558.6372</v>
      </c>
      <c r="J19" s="12">
        <f t="shared" si="18"/>
        <v>20.572486623486341</v>
      </c>
      <c r="K19" s="12">
        <f t="shared" si="18"/>
        <v>1498.0548172345821</v>
      </c>
      <c r="L19" s="12">
        <f t="shared" si="18"/>
        <v>866.98</v>
      </c>
      <c r="M19" s="12">
        <f t="shared" si="18"/>
        <v>1020.4100000000002</v>
      </c>
      <c r="N19" s="12">
        <f t="shared" si="18"/>
        <v>82999.149999999994</v>
      </c>
      <c r="O19" s="12">
        <f t="shared" si="18"/>
        <v>5.7204163316358443</v>
      </c>
      <c r="P19" s="12">
        <f t="shared" si="18"/>
        <v>407.49238669957634</v>
      </c>
      <c r="Q19" s="12">
        <f t="shared" si="18"/>
        <v>174</v>
      </c>
      <c r="R19" s="12">
        <f t="shared" si="18"/>
        <v>817</v>
      </c>
      <c r="S19" s="12">
        <f t="shared" si="18"/>
        <v>71956.872999999992</v>
      </c>
      <c r="T19" s="12">
        <f t="shared" si="18"/>
        <v>28.493822393822391</v>
      </c>
      <c r="U19" s="12">
        <f t="shared" si="18"/>
        <v>2362.272748207391</v>
      </c>
    </row>
    <row r="20" spans="1:21">
      <c r="A20" s="63" t="s">
        <v>23</v>
      </c>
      <c r="B20" s="63"/>
      <c r="C20" s="66">
        <v>943.01904239642795</v>
      </c>
      <c r="D20" s="67">
        <v>188857.180968667</v>
      </c>
      <c r="E20" s="65"/>
      <c r="F20" s="65"/>
      <c r="G20" s="63"/>
      <c r="H20" s="66">
        <v>1883.37</v>
      </c>
      <c r="I20" s="67">
        <v>182658.97779999999</v>
      </c>
      <c r="J20" s="65"/>
      <c r="K20" s="65"/>
      <c r="L20" s="63"/>
      <c r="M20" s="66">
        <v>953.41</v>
      </c>
      <c r="N20" s="67">
        <v>89147.65</v>
      </c>
      <c r="O20" s="65"/>
      <c r="P20" s="65"/>
      <c r="Q20" s="63"/>
      <c r="R20" s="66">
        <v>1140</v>
      </c>
      <c r="S20" s="64">
        <v>12562.74</v>
      </c>
      <c r="T20" s="65"/>
      <c r="U20" s="65"/>
    </row>
  </sheetData>
  <mergeCells count="10">
    <mergeCell ref="B1:U1"/>
    <mergeCell ref="B13:F13"/>
    <mergeCell ref="G13:K13"/>
    <mergeCell ref="L13:P13"/>
    <mergeCell ref="Q13:U13"/>
    <mergeCell ref="B12:U12"/>
    <mergeCell ref="B2:F2"/>
    <mergeCell ref="G2:K2"/>
    <mergeCell ref="L2:P2"/>
    <mergeCell ref="Q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9609-F111-495C-A03B-A56134C595E8}">
  <dimension ref="A1:AA70"/>
  <sheetViews>
    <sheetView zoomScaleNormal="100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S54" sqref="S54"/>
    </sheetView>
  </sheetViews>
  <sheetFormatPr defaultRowHeight="13.8"/>
  <cols>
    <col min="1" max="1" width="27.19921875" customWidth="1"/>
    <col min="2" max="2" width="10.796875" customWidth="1"/>
    <col min="3" max="3" width="14.19921875" customWidth="1"/>
    <col min="4" max="4" width="15.19921875" customWidth="1"/>
    <col min="5" max="14" width="11.69921875" customWidth="1"/>
    <col min="15" max="15" width="11.796875" customWidth="1"/>
    <col min="18" max="18" width="11.796875" customWidth="1"/>
    <col min="19" max="19" width="14.19921875" customWidth="1"/>
    <col min="20" max="20" width="15" customWidth="1"/>
    <col min="21" max="22" width="11.69921875" customWidth="1"/>
    <col min="23" max="23" width="12" customWidth="1"/>
    <col min="24" max="27" width="11.69921875" customWidth="1"/>
  </cols>
  <sheetData>
    <row r="1" spans="1:27">
      <c r="B1" s="75">
        <v>2023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R1" s="75">
        <v>2024</v>
      </c>
      <c r="S1" s="75"/>
      <c r="T1" s="75"/>
      <c r="U1" s="75"/>
      <c r="V1" s="75"/>
      <c r="W1" s="75"/>
      <c r="X1" s="75"/>
      <c r="Y1" s="75"/>
    </row>
    <row r="2" spans="1:27">
      <c r="A2" s="1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3" t="s">
        <v>8</v>
      </c>
      <c r="O2" s="15" t="s">
        <v>9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3" t="s">
        <v>8</v>
      </c>
      <c r="AA2" s="15" t="s">
        <v>9</v>
      </c>
    </row>
    <row r="3" spans="1:27">
      <c r="A3" s="4" t="s">
        <v>39</v>
      </c>
      <c r="B3" s="16">
        <v>37</v>
      </c>
      <c r="C3" s="16">
        <v>61.25</v>
      </c>
      <c r="D3" s="16">
        <v>103</v>
      </c>
      <c r="E3" s="16">
        <v>66</v>
      </c>
      <c r="F3" s="16">
        <v>63</v>
      </c>
      <c r="G3" s="16">
        <v>64.5</v>
      </c>
      <c r="H3" s="16">
        <v>60</v>
      </c>
      <c r="I3" s="16">
        <v>42</v>
      </c>
      <c r="J3" s="16">
        <v>35</v>
      </c>
      <c r="K3" s="16">
        <v>52.5</v>
      </c>
      <c r="L3" s="16">
        <v>70.5</v>
      </c>
      <c r="M3" s="16">
        <v>80.5</v>
      </c>
      <c r="N3" s="17">
        <f>SUM(B3:M3)</f>
        <v>735.25</v>
      </c>
      <c r="O3" s="18">
        <f>N3/N11</f>
        <v>7.1947549966974098E-2</v>
      </c>
      <c r="R3" s="16">
        <v>62.267683359341753</v>
      </c>
      <c r="S3" s="16">
        <v>54.256688311688308</v>
      </c>
      <c r="T3" s="16">
        <v>66.126636233338786</v>
      </c>
      <c r="U3" s="16">
        <v>70.75</v>
      </c>
      <c r="V3" s="16">
        <v>63.207122849139658</v>
      </c>
      <c r="W3" s="16">
        <v>61.729762969588549</v>
      </c>
      <c r="X3" s="16">
        <v>61.093279310391708</v>
      </c>
      <c r="Y3" s="16">
        <v>30.397744448319962</v>
      </c>
      <c r="Z3" s="17">
        <f>SUM(R3:Y3)</f>
        <v>469.82891748180867</v>
      </c>
      <c r="AA3" s="18">
        <f>Z3/Z11</f>
        <v>7.4245169344156536E-2</v>
      </c>
    </row>
    <row r="4" spans="1:27">
      <c r="A4" s="4" t="s">
        <v>40</v>
      </c>
      <c r="B4" s="16">
        <v>190</v>
      </c>
      <c r="C4" s="16">
        <v>186</v>
      </c>
      <c r="D4" s="16">
        <v>198.75</v>
      </c>
      <c r="E4" s="16">
        <v>86</v>
      </c>
      <c r="F4" s="16">
        <v>109</v>
      </c>
      <c r="G4" s="16">
        <v>137</v>
      </c>
      <c r="H4" s="16">
        <v>155</v>
      </c>
      <c r="I4" s="16">
        <v>138</v>
      </c>
      <c r="J4" s="16">
        <v>235.75</v>
      </c>
      <c r="K4" s="16">
        <v>196.75</v>
      </c>
      <c r="L4" s="16">
        <v>282</v>
      </c>
      <c r="M4" s="16">
        <v>211.5</v>
      </c>
      <c r="N4" s="17">
        <f t="shared" ref="N4:N10" si="0">SUM(B4:M4)</f>
        <v>2125.75</v>
      </c>
      <c r="O4" s="18">
        <f>N4/N11</f>
        <v>0.20801428676272721</v>
      </c>
      <c r="R4" s="16">
        <v>218.35101001067062</v>
      </c>
      <c r="S4" s="16">
        <v>220.35168612732832</v>
      </c>
      <c r="T4" s="16">
        <v>168.27458689713177</v>
      </c>
      <c r="U4" s="16">
        <v>104.38461538461539</v>
      </c>
      <c r="V4" s="16">
        <v>112.14497799119647</v>
      </c>
      <c r="W4" s="16">
        <v>119.20048732342238</v>
      </c>
      <c r="X4" s="16">
        <v>138.17927446416942</v>
      </c>
      <c r="Y4" s="16">
        <v>105.44966091815452</v>
      </c>
      <c r="Z4" s="17">
        <f t="shared" ref="Z4:Z9" si="1">SUM(R4:Y4)</f>
        <v>1186.3362991166889</v>
      </c>
      <c r="AA4" s="18">
        <f>Z4/Z11</f>
        <v>0.18747194169981857</v>
      </c>
    </row>
    <row r="5" spans="1:27">
      <c r="A5" s="4" t="s">
        <v>41</v>
      </c>
      <c r="B5" s="16">
        <v>153</v>
      </c>
      <c r="C5" s="16">
        <v>173</v>
      </c>
      <c r="D5" s="16">
        <v>325.25</v>
      </c>
      <c r="E5" s="16">
        <v>189</v>
      </c>
      <c r="F5" s="16">
        <v>149.75</v>
      </c>
      <c r="G5" s="16">
        <v>204</v>
      </c>
      <c r="H5" s="16">
        <v>327.25</v>
      </c>
      <c r="I5" s="16">
        <v>161.75</v>
      </c>
      <c r="J5" s="16">
        <v>91.75</v>
      </c>
      <c r="K5" s="16">
        <v>199.5</v>
      </c>
      <c r="L5" s="16">
        <v>144.75</v>
      </c>
      <c r="M5" s="16">
        <v>114</v>
      </c>
      <c r="N5" s="17">
        <f t="shared" si="0"/>
        <v>2233</v>
      </c>
      <c r="O5" s="18">
        <f>N5/N11</f>
        <v>0.21850918609486997</v>
      </c>
      <c r="R5" s="16">
        <v>285.79740709335925</v>
      </c>
      <c r="S5" s="16">
        <v>217.57374617737003</v>
      </c>
      <c r="T5" s="16">
        <v>255.25297980106598</v>
      </c>
      <c r="U5" s="16">
        <v>184.19268476621417</v>
      </c>
      <c r="V5" s="16">
        <v>181.21936274509804</v>
      </c>
      <c r="W5" s="16">
        <v>182.99336020084564</v>
      </c>
      <c r="X5" s="16">
        <v>209.84450401979547</v>
      </c>
      <c r="Y5" s="16">
        <v>149.0204697986577</v>
      </c>
      <c r="Z5" s="17">
        <f t="shared" si="1"/>
        <v>1665.8945146024066</v>
      </c>
      <c r="AA5" s="18">
        <f>Z5/Z11</f>
        <v>0.2632545927762015</v>
      </c>
    </row>
    <row r="6" spans="1:27">
      <c r="A6" s="4" t="s">
        <v>42</v>
      </c>
      <c r="B6" s="16">
        <v>37</v>
      </c>
      <c r="C6" s="16">
        <v>32</v>
      </c>
      <c r="D6" s="16">
        <v>39.25</v>
      </c>
      <c r="E6" s="16">
        <v>18.5</v>
      </c>
      <c r="F6" s="16">
        <v>14.5</v>
      </c>
      <c r="G6" s="16">
        <v>23.75</v>
      </c>
      <c r="H6" s="16">
        <v>29.25</v>
      </c>
      <c r="I6" s="16">
        <v>35.5</v>
      </c>
      <c r="J6" s="16">
        <v>11.25</v>
      </c>
      <c r="K6" s="16">
        <v>17</v>
      </c>
      <c r="L6" s="16">
        <v>6.5</v>
      </c>
      <c r="M6" s="16">
        <v>6.5</v>
      </c>
      <c r="N6" s="17">
        <f t="shared" si="0"/>
        <v>271</v>
      </c>
      <c r="O6" s="18">
        <f>N6/N11</f>
        <v>2.6518580130635811E-2</v>
      </c>
      <c r="R6" s="16">
        <v>58.55263020668599</v>
      </c>
      <c r="S6" s="16">
        <v>25.944141347948687</v>
      </c>
      <c r="T6" s="16">
        <v>25.12095774060111</v>
      </c>
      <c r="U6" s="16">
        <v>30.850678733031675</v>
      </c>
      <c r="V6" s="16">
        <v>24</v>
      </c>
      <c r="W6" s="16">
        <v>36.112997347480103</v>
      </c>
      <c r="X6" s="16">
        <v>39.375522518762786</v>
      </c>
      <c r="Y6" s="16">
        <v>26.928961748633878</v>
      </c>
      <c r="Z6" s="17">
        <f t="shared" si="1"/>
        <v>266.88588964314425</v>
      </c>
      <c r="AA6" s="18">
        <f>Z6/Z11</f>
        <v>4.2174900979542906E-2</v>
      </c>
    </row>
    <row r="7" spans="1:27">
      <c r="A7" s="4" t="s">
        <v>43</v>
      </c>
      <c r="B7" s="16">
        <v>14</v>
      </c>
      <c r="C7" s="16">
        <v>5.5</v>
      </c>
      <c r="D7" s="16">
        <v>7.75</v>
      </c>
      <c r="E7" s="16">
        <v>0</v>
      </c>
      <c r="F7" s="16">
        <v>3.5</v>
      </c>
      <c r="G7" s="16">
        <v>13.5</v>
      </c>
      <c r="H7" s="16">
        <v>1.5</v>
      </c>
      <c r="I7" s="16">
        <v>4.75</v>
      </c>
      <c r="J7" s="16">
        <v>0</v>
      </c>
      <c r="K7" s="16">
        <v>0</v>
      </c>
      <c r="L7" s="16">
        <v>11.75</v>
      </c>
      <c r="M7" s="16">
        <v>29</v>
      </c>
      <c r="N7" s="17">
        <f t="shared" si="0"/>
        <v>91.25</v>
      </c>
      <c r="O7" s="18">
        <f>N7/N11</f>
        <v>8.9292267045037559E-3</v>
      </c>
      <c r="R7" s="16">
        <v>41.97033770491818</v>
      </c>
      <c r="S7" s="16">
        <v>4.4683333333333337</v>
      </c>
      <c r="T7" s="16">
        <v>5.5616590288174228</v>
      </c>
      <c r="U7" s="16">
        <v>7</v>
      </c>
      <c r="V7" s="16">
        <v>0</v>
      </c>
      <c r="W7" s="16">
        <v>0.8808139534883721</v>
      </c>
      <c r="X7" s="16">
        <v>1.2229299363057324</v>
      </c>
      <c r="Y7" s="16">
        <v>2</v>
      </c>
      <c r="Z7" s="17">
        <f t="shared" si="1"/>
        <v>63.10407395686304</v>
      </c>
      <c r="AA7" s="18">
        <f>Z7/Z11</f>
        <v>9.9720823536045538E-3</v>
      </c>
    </row>
    <row r="8" spans="1:27">
      <c r="A8" s="4" t="s">
        <v>44</v>
      </c>
      <c r="B8" s="19">
        <v>71</v>
      </c>
      <c r="C8" s="19">
        <v>180</v>
      </c>
      <c r="D8" s="19">
        <v>217.5</v>
      </c>
      <c r="E8" s="19">
        <v>73.25</v>
      </c>
      <c r="F8" s="19">
        <v>42</v>
      </c>
      <c r="G8" s="19">
        <v>86.5</v>
      </c>
      <c r="H8" s="19">
        <v>66</v>
      </c>
      <c r="I8" s="19">
        <v>29.75</v>
      </c>
      <c r="J8" s="19">
        <v>40.25</v>
      </c>
      <c r="K8" s="19">
        <v>72</v>
      </c>
      <c r="L8" s="19">
        <v>128</v>
      </c>
      <c r="M8" s="19">
        <v>88</v>
      </c>
      <c r="N8" s="17">
        <f t="shared" si="0"/>
        <v>1094.25</v>
      </c>
      <c r="O8" s="18">
        <f>N8/N11</f>
        <v>0.10707732954962448</v>
      </c>
      <c r="R8" s="16">
        <v>101.08314735689633</v>
      </c>
      <c r="S8" s="16">
        <v>130.35285714285715</v>
      </c>
      <c r="T8" s="16">
        <v>128.8480418258722</v>
      </c>
      <c r="U8" s="16">
        <v>70.321365725777497</v>
      </c>
      <c r="V8" s="16">
        <v>80.867426970788316</v>
      </c>
      <c r="W8" s="16">
        <v>79.832297514033684</v>
      </c>
      <c r="X8" s="16">
        <v>28.625509569117682</v>
      </c>
      <c r="Y8" s="16">
        <v>26.547449637143682</v>
      </c>
      <c r="Z8" s="17">
        <f t="shared" si="1"/>
        <v>646.47809574248652</v>
      </c>
      <c r="AA8" s="18">
        <f>Z8/Z11</f>
        <v>0.10216032668433438</v>
      </c>
    </row>
    <row r="9" spans="1:27">
      <c r="A9" s="20" t="s">
        <v>45</v>
      </c>
      <c r="B9" s="16">
        <v>138</v>
      </c>
      <c r="C9" s="16">
        <v>159.5</v>
      </c>
      <c r="D9" s="16">
        <v>253.5</v>
      </c>
      <c r="E9" s="16">
        <v>145</v>
      </c>
      <c r="F9" s="16">
        <v>122.25</v>
      </c>
      <c r="G9" s="16">
        <v>175.5</v>
      </c>
      <c r="H9" s="16">
        <v>133.5</v>
      </c>
      <c r="I9" s="16">
        <v>100.75</v>
      </c>
      <c r="J9" s="16">
        <v>100.75</v>
      </c>
      <c r="K9" s="16">
        <v>76.25</v>
      </c>
      <c r="L9" s="16">
        <v>76</v>
      </c>
      <c r="M9" s="16">
        <v>82.5</v>
      </c>
      <c r="N9" s="17">
        <f t="shared" si="0"/>
        <v>1563.5</v>
      </c>
      <c r="O9" s="18">
        <f>N9/N11</f>
        <v>0.15299557208209996</v>
      </c>
      <c r="R9" s="16">
        <v>142.04125579033337</v>
      </c>
      <c r="S9" s="16">
        <v>97.483541840422561</v>
      </c>
      <c r="T9" s="16">
        <v>131.29648985388053</v>
      </c>
      <c r="U9" s="16">
        <v>115.26383801383801</v>
      </c>
      <c r="V9" s="16">
        <v>104.60578993892641</v>
      </c>
      <c r="W9" s="16">
        <v>127.55108808728956</v>
      </c>
      <c r="X9" s="16">
        <v>80.784935669131272</v>
      </c>
      <c r="Y9" s="16">
        <v>143.99210320260673</v>
      </c>
      <c r="Z9" s="17">
        <f t="shared" si="1"/>
        <v>943.0190423964284</v>
      </c>
      <c r="AA9" s="18">
        <f>Z9/Z11</f>
        <v>0.14902149674556389</v>
      </c>
    </row>
    <row r="10" spans="1:27">
      <c r="A10" s="21" t="s">
        <v>46</v>
      </c>
      <c r="B10" s="22">
        <v>136.75</v>
      </c>
      <c r="C10" s="22">
        <v>49</v>
      </c>
      <c r="D10" s="22">
        <v>90.5</v>
      </c>
      <c r="E10" s="22">
        <v>215.25</v>
      </c>
      <c r="F10" s="22">
        <v>183</v>
      </c>
      <c r="G10" s="22">
        <v>280.5</v>
      </c>
      <c r="H10" s="22">
        <v>250.5</v>
      </c>
      <c r="I10" s="22">
        <v>97</v>
      </c>
      <c r="J10" s="22">
        <v>66.75</v>
      </c>
      <c r="K10" s="22">
        <v>206.5</v>
      </c>
      <c r="L10" s="22">
        <v>195</v>
      </c>
      <c r="M10" s="22">
        <v>334.5</v>
      </c>
      <c r="N10" s="23">
        <f t="shared" si="0"/>
        <v>2105.25</v>
      </c>
      <c r="O10" s="18">
        <f>N10/N11</f>
        <v>0.20600826870856473</v>
      </c>
      <c r="R10" s="22">
        <v>62.369565217391305</v>
      </c>
      <c r="S10" s="22">
        <v>153</v>
      </c>
      <c r="T10" s="22">
        <v>171.3177570093458</v>
      </c>
      <c r="U10" s="22">
        <v>232.13161375661377</v>
      </c>
      <c r="V10" s="22">
        <v>127.17827868852459</v>
      </c>
      <c r="W10" s="22">
        <v>139.19919260385171</v>
      </c>
      <c r="X10" s="22">
        <v>111.6670381428992</v>
      </c>
      <c r="Y10" s="22">
        <v>89.663610246483515</v>
      </c>
      <c r="Z10" s="23">
        <f>SUM(R10:Y10)</f>
        <v>1086.5270556651101</v>
      </c>
      <c r="AA10" s="18">
        <f>Z10/Z11</f>
        <v>0.17169948941677762</v>
      </c>
    </row>
    <row r="11" spans="1:27">
      <c r="A11" s="8" t="s">
        <v>8</v>
      </c>
      <c r="B11" s="17">
        <f>SUM(B3:B10)</f>
        <v>776.75</v>
      </c>
      <c r="C11" s="17">
        <f t="shared" ref="C11:M11" si="2">SUM(C3:C10)</f>
        <v>846.25</v>
      </c>
      <c r="D11" s="17">
        <f t="shared" si="2"/>
        <v>1235.5</v>
      </c>
      <c r="E11" s="17">
        <f t="shared" si="2"/>
        <v>793</v>
      </c>
      <c r="F11" s="17">
        <f t="shared" si="2"/>
        <v>687</v>
      </c>
      <c r="G11" s="17">
        <f t="shared" si="2"/>
        <v>985.25</v>
      </c>
      <c r="H11" s="17">
        <f t="shared" si="2"/>
        <v>1023</v>
      </c>
      <c r="I11" s="17">
        <f t="shared" si="2"/>
        <v>609.5</v>
      </c>
      <c r="J11" s="17">
        <f t="shared" si="2"/>
        <v>581.5</v>
      </c>
      <c r="K11" s="17">
        <f t="shared" si="2"/>
        <v>820.5</v>
      </c>
      <c r="L11" s="17">
        <f t="shared" si="2"/>
        <v>914.5</v>
      </c>
      <c r="M11" s="17">
        <f t="shared" si="2"/>
        <v>946.5</v>
      </c>
      <c r="N11" s="24">
        <f>SUM(B11:M11)</f>
        <v>10219.25</v>
      </c>
      <c r="R11" s="17">
        <f>SUM(R3:R10)</f>
        <v>972.43303673959667</v>
      </c>
      <c r="S11" s="17">
        <f t="shared" ref="S11:Y11" si="3">SUM(S3:S10)</f>
        <v>903.43099428094843</v>
      </c>
      <c r="T11" s="17">
        <f t="shared" si="3"/>
        <v>951.79910839005356</v>
      </c>
      <c r="U11" s="17">
        <f t="shared" si="3"/>
        <v>814.8947963800905</v>
      </c>
      <c r="V11" s="17">
        <f t="shared" si="3"/>
        <v>693.22295918367354</v>
      </c>
      <c r="W11" s="17">
        <f t="shared" si="3"/>
        <v>747.5</v>
      </c>
      <c r="X11" s="17">
        <f t="shared" si="3"/>
        <v>670.79299363057328</v>
      </c>
      <c r="Y11" s="17">
        <f t="shared" si="3"/>
        <v>574</v>
      </c>
      <c r="Z11" s="24">
        <f>SUM(R11:Y11)</f>
        <v>6328.0738886049367</v>
      </c>
    </row>
    <row r="12" spans="1:27">
      <c r="A12" s="25" t="s">
        <v>47</v>
      </c>
      <c r="B12" s="26">
        <f>B11</f>
        <v>776.75</v>
      </c>
      <c r="C12" s="26">
        <f>C11+B11</f>
        <v>1623</v>
      </c>
      <c r="D12" s="26">
        <f>D11+C12</f>
        <v>2858.5</v>
      </c>
      <c r="E12" s="26">
        <f>E11+D12</f>
        <v>3651.5</v>
      </c>
      <c r="F12" s="26">
        <f t="shared" ref="F12:M12" si="4">F11+E12</f>
        <v>4338.5</v>
      </c>
      <c r="G12" s="26">
        <f t="shared" si="4"/>
        <v>5323.75</v>
      </c>
      <c r="H12" s="26">
        <f t="shared" si="4"/>
        <v>6346.75</v>
      </c>
      <c r="I12" s="26">
        <f t="shared" si="4"/>
        <v>6956.25</v>
      </c>
      <c r="J12" s="26">
        <f t="shared" si="4"/>
        <v>7537.75</v>
      </c>
      <c r="K12" s="26">
        <f t="shared" si="4"/>
        <v>8358.25</v>
      </c>
      <c r="L12" s="26">
        <f t="shared" si="4"/>
        <v>9272.75</v>
      </c>
      <c r="M12" s="26">
        <f t="shared" si="4"/>
        <v>10219.25</v>
      </c>
      <c r="N12" s="27"/>
      <c r="R12" s="26">
        <f>R11</f>
        <v>972.43303673959667</v>
      </c>
      <c r="S12" s="26">
        <f>S11+R12</f>
        <v>1875.8640310205451</v>
      </c>
      <c r="T12" s="26">
        <f t="shared" ref="T12:Y12" si="5">T11+S12</f>
        <v>2827.6631394105989</v>
      </c>
      <c r="U12" s="26">
        <f t="shared" si="5"/>
        <v>3642.5579357906895</v>
      </c>
      <c r="V12" s="26">
        <f t="shared" si="5"/>
        <v>4335.780894974363</v>
      </c>
      <c r="W12" s="26">
        <f t="shared" si="5"/>
        <v>5083.280894974363</v>
      </c>
      <c r="X12" s="26">
        <f t="shared" si="5"/>
        <v>5754.0738886049367</v>
      </c>
      <c r="Y12" s="26">
        <f t="shared" si="5"/>
        <v>6328.0738886049367</v>
      </c>
    </row>
    <row r="16" spans="1:27">
      <c r="A16" s="1" t="s">
        <v>48</v>
      </c>
      <c r="B16" s="2" t="s">
        <v>27</v>
      </c>
      <c r="C16" s="2" t="s">
        <v>28</v>
      </c>
      <c r="D16" s="2" t="s">
        <v>29</v>
      </c>
      <c r="E16" s="2" t="s">
        <v>30</v>
      </c>
      <c r="F16" s="2" t="s">
        <v>31</v>
      </c>
      <c r="G16" s="2" t="s">
        <v>32</v>
      </c>
      <c r="H16" s="2" t="s">
        <v>33</v>
      </c>
      <c r="I16" s="2" t="s">
        <v>34</v>
      </c>
      <c r="J16" s="2" t="s">
        <v>35</v>
      </c>
      <c r="K16" s="2" t="s">
        <v>36</v>
      </c>
      <c r="L16" s="2" t="s">
        <v>37</v>
      </c>
      <c r="M16" s="2" t="s">
        <v>38</v>
      </c>
      <c r="N16" s="3" t="s">
        <v>8</v>
      </c>
      <c r="O16" s="2" t="s">
        <v>9</v>
      </c>
      <c r="R16" s="2" t="s">
        <v>27</v>
      </c>
      <c r="S16" s="2" t="s">
        <v>28</v>
      </c>
      <c r="T16" s="2" t="s">
        <v>29</v>
      </c>
      <c r="U16" s="2" t="s">
        <v>30</v>
      </c>
      <c r="V16" s="2" t="s">
        <v>31</v>
      </c>
      <c r="W16" s="2" t="s">
        <v>32</v>
      </c>
      <c r="X16" s="2" t="s">
        <v>33</v>
      </c>
      <c r="Y16" s="2" t="s">
        <v>34</v>
      </c>
      <c r="Z16" s="3" t="s">
        <v>8</v>
      </c>
      <c r="AA16" s="2" t="s">
        <v>9</v>
      </c>
    </row>
    <row r="17" spans="1:27">
      <c r="A17" s="4" t="s">
        <v>39</v>
      </c>
      <c r="B17" s="28">
        <v>3313.3175000000001</v>
      </c>
      <c r="C17" s="28">
        <v>5541.6287499999999</v>
      </c>
      <c r="D17" s="28">
        <v>9188.4549999999999</v>
      </c>
      <c r="E17" s="28">
        <v>5867.07</v>
      </c>
      <c r="F17" s="28">
        <v>5777.869999999999</v>
      </c>
      <c r="G17" s="28">
        <v>5750.2060000000001</v>
      </c>
      <c r="H17" s="28">
        <v>5333.7</v>
      </c>
      <c r="I17" s="28">
        <v>3733.59</v>
      </c>
      <c r="J17" s="28">
        <v>3111.3249999999998</v>
      </c>
      <c r="K17" s="28">
        <v>4691.1899999999996</v>
      </c>
      <c r="L17" s="28">
        <v>6195.5204999999996</v>
      </c>
      <c r="M17" s="28">
        <v>7180.25</v>
      </c>
      <c r="N17" s="7">
        <f>SUM(B17:M17)</f>
        <v>65684.122749999995</v>
      </c>
      <c r="O17" s="18">
        <f>N17/N25</f>
        <v>7.3150912068953397E-2</v>
      </c>
      <c r="R17" s="28">
        <v>5562.7760990211418</v>
      </c>
      <c r="S17" s="28">
        <v>4909.3092074675324</v>
      </c>
      <c r="T17" s="28">
        <v>5899.1869412223132</v>
      </c>
      <c r="U17" s="28">
        <v>6289.32125</v>
      </c>
      <c r="V17" s="28">
        <v>5824.1229699879896</v>
      </c>
      <c r="W17" s="28">
        <v>5522.997112030409</v>
      </c>
      <c r="X17" s="28">
        <v>5430.8870642972697</v>
      </c>
      <c r="Y17" s="28">
        <v>2702.2074927334024</v>
      </c>
      <c r="Z17" s="7">
        <f>SUM(R17:Y17)</f>
        <v>42140.808136760061</v>
      </c>
      <c r="AA17" s="18">
        <f>Z17/Z25</f>
        <v>7.8210832615708867E-2</v>
      </c>
    </row>
    <row r="18" spans="1:27">
      <c r="A18" s="4" t="s">
        <v>40</v>
      </c>
      <c r="B18" s="28">
        <v>16240.027</v>
      </c>
      <c r="C18" s="28">
        <v>17254.454999999998</v>
      </c>
      <c r="D18" s="28">
        <v>18950.61375</v>
      </c>
      <c r="E18" s="28">
        <v>8193.56</v>
      </c>
      <c r="F18" s="28">
        <v>10213.942500000001</v>
      </c>
      <c r="G18" s="28">
        <v>12953.095000000001</v>
      </c>
      <c r="H18" s="28">
        <v>14014.056499999999</v>
      </c>
      <c r="I18" s="28">
        <v>11693.0095</v>
      </c>
      <c r="J18" s="28">
        <v>22647.137500000001</v>
      </c>
      <c r="K18" s="28">
        <v>17506.361000000001</v>
      </c>
      <c r="L18" s="28">
        <v>24586.42</v>
      </c>
      <c r="M18" s="28">
        <v>17809.863000000001</v>
      </c>
      <c r="N18" s="7">
        <f t="shared" ref="N18:N23" si="6">SUM(B18:M18)</f>
        <v>192062.54074999999</v>
      </c>
      <c r="O18" s="18">
        <f>N18/N25</f>
        <v>0.21389567892406736</v>
      </c>
      <c r="R18" s="28">
        <v>19548.645714143848</v>
      </c>
      <c r="S18" s="28">
        <v>19518.099338976925</v>
      </c>
      <c r="T18" s="28">
        <v>14809.720029292344</v>
      </c>
      <c r="U18" s="28">
        <v>9389.1561538461556</v>
      </c>
      <c r="V18" s="28">
        <v>10575.77218127251</v>
      </c>
      <c r="W18" s="28">
        <v>11278.500111313309</v>
      </c>
      <c r="X18" s="28">
        <v>12389.25511064292</v>
      </c>
      <c r="Y18" s="28">
        <v>10193.027389198549</v>
      </c>
      <c r="Z18" s="7">
        <f t="shared" ref="Z18:Z23" si="7">SUM(R18:Y18)</f>
        <v>107702.17602868655</v>
      </c>
      <c r="AA18" s="18">
        <f>Z18/Z25</f>
        <v>0.19988883066481322</v>
      </c>
    </row>
    <row r="19" spans="1:27">
      <c r="A19" s="4" t="s">
        <v>41</v>
      </c>
      <c r="B19" s="28">
        <v>10210.469000000001</v>
      </c>
      <c r="C19" s="28">
        <v>12052.909000000001</v>
      </c>
      <c r="D19" s="28">
        <v>21829.421999999999</v>
      </c>
      <c r="E19" s="28">
        <v>12591.759</v>
      </c>
      <c r="F19" s="28">
        <v>9779.135000000002</v>
      </c>
      <c r="G19" s="28">
        <v>13407.323</v>
      </c>
      <c r="H19" s="28">
        <v>21896.328000000001</v>
      </c>
      <c r="I19" s="28">
        <v>10739.539999999999</v>
      </c>
      <c r="J19" s="28">
        <v>6270.183</v>
      </c>
      <c r="K19" s="28">
        <v>13197.824000000001</v>
      </c>
      <c r="L19" s="28">
        <v>9843.4229999999989</v>
      </c>
      <c r="M19" s="28">
        <v>8533.9359999999997</v>
      </c>
      <c r="N19" s="7">
        <f t="shared" si="6"/>
        <v>150352.25099999999</v>
      </c>
      <c r="O19" s="18">
        <f>N19/N25</f>
        <v>0.16744387885229403</v>
      </c>
      <c r="R19" s="28">
        <v>18882.396624327492</v>
      </c>
      <c r="S19" s="28">
        <v>14822.902886391435</v>
      </c>
      <c r="T19" s="28">
        <v>17047.187392505686</v>
      </c>
      <c r="U19" s="28">
        <v>12300.14801432881</v>
      </c>
      <c r="V19" s="28">
        <v>11832.050044117648</v>
      </c>
      <c r="W19" s="28">
        <v>12024.45163041755</v>
      </c>
      <c r="X19" s="28">
        <v>14073.72505642505</v>
      </c>
      <c r="Y19" s="28">
        <v>10174.441642953019</v>
      </c>
      <c r="Z19" s="7">
        <f t="shared" si="7"/>
        <v>111157.3032914667</v>
      </c>
      <c r="AA19" s="18">
        <f>Z19/Z25</f>
        <v>0.20630134129200137</v>
      </c>
    </row>
    <row r="20" spans="1:27">
      <c r="A20" s="4" t="s">
        <v>42</v>
      </c>
      <c r="B20" s="28">
        <v>3334.3450000000003</v>
      </c>
      <c r="C20" s="28">
        <v>2741.48</v>
      </c>
      <c r="D20" s="28">
        <v>3502.0887499999994</v>
      </c>
      <c r="E20" s="28">
        <v>1689.444</v>
      </c>
      <c r="F20" s="28">
        <v>1229.33</v>
      </c>
      <c r="G20" s="28">
        <v>2069.5029999999997</v>
      </c>
      <c r="H20" s="28">
        <v>2638.7570000000001</v>
      </c>
      <c r="I20" s="28">
        <v>3131.9134999999997</v>
      </c>
      <c r="J20" s="28">
        <v>970.24499999999989</v>
      </c>
      <c r="K20" s="28">
        <v>1420.328</v>
      </c>
      <c r="L20" s="28">
        <v>422.73400000000004</v>
      </c>
      <c r="M20" s="28">
        <v>422.73400000000004</v>
      </c>
      <c r="N20" s="7">
        <f t="shared" si="6"/>
        <v>23572.902249999999</v>
      </c>
      <c r="O20" s="18">
        <f>N20/N25</f>
        <v>2.6252604548940003E-2</v>
      </c>
      <c r="R20" s="28">
        <v>5273.7612460759183</v>
      </c>
      <c r="S20" s="28">
        <v>2195.897347419479</v>
      </c>
      <c r="T20" s="28">
        <v>2260.4347273109497</v>
      </c>
      <c r="U20" s="28">
        <v>2685.6502873303161</v>
      </c>
      <c r="V20" s="28">
        <v>2133.48</v>
      </c>
      <c r="W20" s="28">
        <v>3210.2648992042441</v>
      </c>
      <c r="X20" s="28">
        <v>3450.8923481907677</v>
      </c>
      <c r="Y20" s="28">
        <v>2346.1320546448105</v>
      </c>
      <c r="Z20" s="7">
        <f t="shared" si="7"/>
        <v>23556.512910176483</v>
      </c>
      <c r="AA20" s="18">
        <f>Z20/Z25</f>
        <v>4.3719486400178142E-2</v>
      </c>
    </row>
    <row r="21" spans="1:27">
      <c r="A21" s="4" t="s">
        <v>43</v>
      </c>
      <c r="B21" s="28">
        <v>998.21599999999989</v>
      </c>
      <c r="C21" s="28">
        <v>513.125</v>
      </c>
      <c r="D21" s="28">
        <v>695.93150000000003</v>
      </c>
      <c r="E21" s="28">
        <v>0</v>
      </c>
      <c r="F21" s="28">
        <v>227.626</v>
      </c>
      <c r="G21" s="28">
        <v>917.98</v>
      </c>
      <c r="H21" s="28">
        <v>157.54500000000002</v>
      </c>
      <c r="I21" s="28">
        <v>308.92099999999999</v>
      </c>
      <c r="J21" s="28">
        <v>0</v>
      </c>
      <c r="K21" s="28">
        <v>0</v>
      </c>
      <c r="L21" s="28">
        <v>764.173</v>
      </c>
      <c r="M21" s="28">
        <v>1886.0440000000001</v>
      </c>
      <c r="N21" s="7">
        <f t="shared" si="6"/>
        <v>6469.5614999999998</v>
      </c>
      <c r="O21" s="18">
        <f>N21/N25</f>
        <v>7.205003349324419E-3</v>
      </c>
      <c r="R21" s="28">
        <v>914.0078622488644</v>
      </c>
      <c r="S21" s="28">
        <v>418.7527166666664</v>
      </c>
      <c r="T21" s="28">
        <v>486.5918115421465</v>
      </c>
      <c r="U21" s="28">
        <v>455.25200000000001</v>
      </c>
      <c r="V21" s="28">
        <v>0</v>
      </c>
      <c r="W21" s="28">
        <v>92.511889534883707</v>
      </c>
      <c r="X21" s="28">
        <v>128.44433121019082</v>
      </c>
      <c r="Y21" s="28">
        <v>130.072</v>
      </c>
      <c r="Z21" s="7">
        <f t="shared" si="7"/>
        <v>2625.6326112027518</v>
      </c>
      <c r="AA21" s="18">
        <f>Z21/Z25</f>
        <v>4.8730179069820115E-3</v>
      </c>
    </row>
    <row r="22" spans="1:27">
      <c r="A22" s="4" t="s">
        <v>44</v>
      </c>
      <c r="B22" s="28">
        <v>6110.8044999999993</v>
      </c>
      <c r="C22" s="28">
        <v>16226.99</v>
      </c>
      <c r="D22" s="28">
        <v>19521.245499999997</v>
      </c>
      <c r="E22" s="28">
        <v>6273.5722499999993</v>
      </c>
      <c r="F22" s="28">
        <v>3846.5349999999999</v>
      </c>
      <c r="G22" s="28">
        <v>8350.9524999999994</v>
      </c>
      <c r="H22" s="28">
        <v>5956.4994999999999</v>
      </c>
      <c r="I22" s="28">
        <v>2789.8412499999995</v>
      </c>
      <c r="J22" s="28">
        <v>3325.3597500000001</v>
      </c>
      <c r="K22" s="28">
        <v>6644.6980000000003</v>
      </c>
      <c r="L22" s="28">
        <v>11045.5645</v>
      </c>
      <c r="M22" s="28">
        <v>8258.4050000000007</v>
      </c>
      <c r="N22" s="7">
        <f t="shared" si="6"/>
        <v>98350.467750000011</v>
      </c>
      <c r="O22" s="18">
        <f>N22/N25</f>
        <v>0.10953067677714684</v>
      </c>
      <c r="R22" s="28">
        <v>11028.696678018987</v>
      </c>
      <c r="S22" s="28">
        <v>11788.759335714283</v>
      </c>
      <c r="T22" s="28">
        <v>11388.978037313256</v>
      </c>
      <c r="U22" s="28">
        <v>8355.8796116228532</v>
      </c>
      <c r="V22" s="28">
        <v>7319.3717833133251</v>
      </c>
      <c r="W22" s="28">
        <v>7679.3813462309572</v>
      </c>
      <c r="X22" s="28">
        <v>2602.6435031320129</v>
      </c>
      <c r="Y22" s="28">
        <v>2607.0518576415398</v>
      </c>
      <c r="Z22" s="7">
        <f t="shared" si="7"/>
        <v>62770.762152987219</v>
      </c>
      <c r="AA22" s="18">
        <f>Z22/Z25</f>
        <v>0.11649879983258445</v>
      </c>
    </row>
    <row r="23" spans="1:27">
      <c r="A23" s="20" t="s">
        <v>45</v>
      </c>
      <c r="B23" s="28">
        <v>16329.635</v>
      </c>
      <c r="C23" s="28">
        <v>18699.178</v>
      </c>
      <c r="D23" s="28">
        <v>28839.83725</v>
      </c>
      <c r="E23" s="28">
        <v>16897.861500000003</v>
      </c>
      <c r="F23" s="28">
        <v>13900.748</v>
      </c>
      <c r="G23" s="28">
        <v>20337.685750000001</v>
      </c>
      <c r="H23" s="28">
        <v>16102.545000000002</v>
      </c>
      <c r="I23" s="28">
        <v>11812.516000000001</v>
      </c>
      <c r="J23" s="28">
        <v>11917.410750000001</v>
      </c>
      <c r="K23" s="28">
        <v>9379.0005000000001</v>
      </c>
      <c r="L23" s="28">
        <v>9327.0310000000009</v>
      </c>
      <c r="M23" s="28">
        <v>9760.3559999999998</v>
      </c>
      <c r="N23" s="7">
        <f t="shared" si="6"/>
        <v>183303.80475000001</v>
      </c>
      <c r="O23" s="18">
        <f>N23/N25</f>
        <v>0.20414127405198318</v>
      </c>
      <c r="R23" s="28">
        <v>17042.81942865501</v>
      </c>
      <c r="S23" s="28">
        <v>11187.923352133719</v>
      </c>
      <c r="T23" s="28">
        <v>14542.268950398358</v>
      </c>
      <c r="U23" s="28">
        <v>12658.095591778589</v>
      </c>
      <c r="V23" s="28">
        <v>11461.850268924774</v>
      </c>
      <c r="W23" s="28">
        <v>14702.880894124268</v>
      </c>
      <c r="X23" s="28">
        <v>9888.3008514078647</v>
      </c>
      <c r="Y23" s="28">
        <v>16840.585376276267</v>
      </c>
      <c r="Z23" s="7">
        <f t="shared" si="7"/>
        <v>108324.72471369886</v>
      </c>
      <c r="AA23" s="18">
        <f>Z23/Z25</f>
        <v>0.20104424398390794</v>
      </c>
    </row>
    <row r="24" spans="1:27">
      <c r="A24" s="21" t="s">
        <v>46</v>
      </c>
      <c r="B24" s="29">
        <v>11935.686249999999</v>
      </c>
      <c r="C24" s="29">
        <v>4782</v>
      </c>
      <c r="D24" s="29">
        <v>8661.6450000000004</v>
      </c>
      <c r="E24" s="29">
        <v>19396.008750000001</v>
      </c>
      <c r="F24" s="29">
        <v>16417.407499999998</v>
      </c>
      <c r="G24" s="29">
        <v>25106.938749999998</v>
      </c>
      <c r="H24" s="29">
        <v>21385.239000000001</v>
      </c>
      <c r="I24" s="29">
        <v>8450.9074999999993</v>
      </c>
      <c r="J24" s="29">
        <v>5933.74125</v>
      </c>
      <c r="K24" s="29">
        <v>16368.728999999999</v>
      </c>
      <c r="L24" s="29">
        <v>15088.947500000002</v>
      </c>
      <c r="M24" s="29">
        <v>24603.3295</v>
      </c>
      <c r="N24" s="30">
        <f>SUM(B24:M24)</f>
        <v>178130.58000000002</v>
      </c>
      <c r="O24" s="18">
        <f>N24/N25</f>
        <v>0.19837997142729094</v>
      </c>
      <c r="R24" s="29">
        <v>5005.3254999999999</v>
      </c>
      <c r="S24" s="29">
        <v>10567.067999999999</v>
      </c>
      <c r="T24" s="29">
        <v>12345.886009345795</v>
      </c>
      <c r="U24" s="29">
        <v>16227.896304894184</v>
      </c>
      <c r="V24" s="29">
        <v>10913.293084016394</v>
      </c>
      <c r="W24" s="29">
        <v>9837.6859892374159</v>
      </c>
      <c r="X24" s="29">
        <v>7899.029393687706</v>
      </c>
      <c r="Y24" s="29">
        <v>7736.27197378647</v>
      </c>
      <c r="Z24" s="30">
        <f>SUM(R24:Y24)</f>
        <v>80532.456254967954</v>
      </c>
      <c r="AA24" s="18">
        <f>Z24/Z25</f>
        <v>0.14946344730382399</v>
      </c>
    </row>
    <row r="25" spans="1:27">
      <c r="A25" s="8" t="s">
        <v>8</v>
      </c>
      <c r="B25" s="7">
        <f>SUM(B17:B24)</f>
        <v>68472.500249999997</v>
      </c>
      <c r="C25" s="7">
        <f t="shared" ref="C25:M25" si="8">SUM(C17:C24)</f>
        <v>77811.765749999991</v>
      </c>
      <c r="D25" s="7">
        <f t="shared" si="8"/>
        <v>111189.23874999999</v>
      </c>
      <c r="E25" s="7">
        <f t="shared" si="8"/>
        <v>70909.275499999989</v>
      </c>
      <c r="F25" s="7">
        <f t="shared" si="8"/>
        <v>61392.593999999997</v>
      </c>
      <c r="G25" s="7">
        <f t="shared" si="8"/>
        <v>88893.684000000008</v>
      </c>
      <c r="H25" s="7">
        <f t="shared" si="8"/>
        <v>87484.67</v>
      </c>
      <c r="I25" s="7">
        <f t="shared" si="8"/>
        <v>52660.238749999997</v>
      </c>
      <c r="J25" s="7">
        <f t="shared" si="8"/>
        <v>54175.402250000006</v>
      </c>
      <c r="K25" s="7">
        <f t="shared" si="8"/>
        <v>69208.130499999999</v>
      </c>
      <c r="L25" s="7">
        <f t="shared" si="8"/>
        <v>77273.813499999989</v>
      </c>
      <c r="M25" s="7">
        <f t="shared" si="8"/>
        <v>78454.917499999996</v>
      </c>
      <c r="N25" s="31">
        <f>SUM(B25:M25)</f>
        <v>897926.23074999987</v>
      </c>
      <c r="R25" s="7">
        <f>SUM(R17:R24)</f>
        <v>83258.42915249127</v>
      </c>
      <c r="S25" s="7">
        <f t="shared" ref="S25:Y25" si="9">SUM(S17:S24)</f>
        <v>75408.712184770047</v>
      </c>
      <c r="T25" s="7">
        <f t="shared" si="9"/>
        <v>78780.253898930838</v>
      </c>
      <c r="U25" s="7">
        <f t="shared" si="9"/>
        <v>68361.399213800905</v>
      </c>
      <c r="V25" s="7">
        <f t="shared" si="9"/>
        <v>60059.940331632635</v>
      </c>
      <c r="W25" s="7">
        <f t="shared" si="9"/>
        <v>64348.673872093044</v>
      </c>
      <c r="X25" s="7">
        <f t="shared" si="9"/>
        <v>55863.177658993787</v>
      </c>
      <c r="Y25" s="7">
        <f t="shared" si="9"/>
        <v>52729.789787234055</v>
      </c>
      <c r="Z25" s="31">
        <f>SUM(R25:Y25)</f>
        <v>538810.37609994656</v>
      </c>
    </row>
    <row r="26" spans="1:27">
      <c r="A26" s="25" t="s">
        <v>47</v>
      </c>
      <c r="B26" s="32">
        <f>B25</f>
        <v>68472.500249999997</v>
      </c>
      <c r="C26" s="32">
        <f>C25+B26</f>
        <v>146284.266</v>
      </c>
      <c r="D26" s="32">
        <f t="shared" ref="D26:M26" si="10">D25+C26</f>
        <v>257473.50474999999</v>
      </c>
      <c r="E26" s="32">
        <f t="shared" si="10"/>
        <v>328382.78024999995</v>
      </c>
      <c r="F26" s="32">
        <f t="shared" si="10"/>
        <v>389775.37424999994</v>
      </c>
      <c r="G26" s="32">
        <f t="shared" si="10"/>
        <v>478669.05824999994</v>
      </c>
      <c r="H26" s="32">
        <f t="shared" si="10"/>
        <v>566153.72824999993</v>
      </c>
      <c r="I26" s="32">
        <f t="shared" si="10"/>
        <v>618813.96699999995</v>
      </c>
      <c r="J26" s="32">
        <f t="shared" si="10"/>
        <v>672989.36924999999</v>
      </c>
      <c r="K26" s="32">
        <f t="shared" si="10"/>
        <v>742197.49974999996</v>
      </c>
      <c r="L26" s="32">
        <f t="shared" si="10"/>
        <v>819471.31324999989</v>
      </c>
      <c r="M26" s="32">
        <f t="shared" si="10"/>
        <v>897926.23074999987</v>
      </c>
      <c r="R26" s="32">
        <f>R25</f>
        <v>83258.42915249127</v>
      </c>
      <c r="S26" s="32">
        <f>S25+R26</f>
        <v>158667.1413372613</v>
      </c>
      <c r="T26" s="32">
        <f t="shared" ref="T26:Y26" si="11">T25+S26</f>
        <v>237447.39523619215</v>
      </c>
      <c r="U26" s="32">
        <f t="shared" si="11"/>
        <v>305808.79444999306</v>
      </c>
      <c r="V26" s="32">
        <f t="shared" si="11"/>
        <v>365868.73478162568</v>
      </c>
      <c r="W26" s="32">
        <f t="shared" si="11"/>
        <v>430217.40865371871</v>
      </c>
      <c r="X26" s="32">
        <f t="shared" si="11"/>
        <v>486080.58631271252</v>
      </c>
      <c r="Y26" s="32">
        <f t="shared" si="11"/>
        <v>538810.37609994656</v>
      </c>
    </row>
    <row r="30" spans="1:27">
      <c r="A30" s="1" t="s">
        <v>49</v>
      </c>
      <c r="B30" s="2" t="s">
        <v>24</v>
      </c>
      <c r="C30" s="2" t="s">
        <v>50</v>
      </c>
      <c r="D30" s="3" t="s">
        <v>51</v>
      </c>
      <c r="R30" s="2" t="s">
        <v>24</v>
      </c>
      <c r="S30" s="2" t="s">
        <v>50</v>
      </c>
      <c r="T30" s="11" t="s">
        <v>51</v>
      </c>
    </row>
    <row r="31" spans="1:27">
      <c r="A31" s="4" t="s">
        <v>39</v>
      </c>
      <c r="B31" s="33">
        <v>659</v>
      </c>
      <c r="C31" s="16">
        <v>735.25</v>
      </c>
      <c r="D31" s="17">
        <f>[5]Uren!D45</f>
        <v>1.1157056145675266</v>
      </c>
      <c r="R31" s="4">
        <v>439</v>
      </c>
      <c r="S31" s="16">
        <v>469.82891748180867</v>
      </c>
      <c r="T31" s="17">
        <f>[5]Uren!T45</f>
        <v>1.0702253245599287</v>
      </c>
    </row>
    <row r="32" spans="1:27">
      <c r="A32" s="4" t="s">
        <v>40</v>
      </c>
      <c r="B32" s="33">
        <v>270</v>
      </c>
      <c r="C32" s="16">
        <v>2125.75</v>
      </c>
      <c r="D32" s="17">
        <f>[5]Uren!D46</f>
        <v>7.8731481481481485</v>
      </c>
      <c r="R32" s="4">
        <v>180</v>
      </c>
      <c r="S32" s="16">
        <v>1186.3362991166889</v>
      </c>
      <c r="T32" s="17">
        <f>[5]Uren!T46</f>
        <v>6.5907572173149385</v>
      </c>
    </row>
    <row r="33" spans="1:25">
      <c r="A33" s="4" t="s">
        <v>41</v>
      </c>
      <c r="B33" s="33">
        <v>306</v>
      </c>
      <c r="C33" s="16">
        <v>2233</v>
      </c>
      <c r="D33" s="17">
        <f>[5]Uren!D47</f>
        <v>7.2973856209150325</v>
      </c>
      <c r="R33" s="4">
        <v>204</v>
      </c>
      <c r="S33" s="16">
        <v>1665.8945146024066</v>
      </c>
      <c r="T33" s="17">
        <f>[5]Uren!T47</f>
        <v>8.1661495813843459</v>
      </c>
    </row>
    <row r="34" spans="1:25">
      <c r="A34" s="4" t="s">
        <v>42</v>
      </c>
      <c r="B34" s="33">
        <v>315</v>
      </c>
      <c r="C34" s="16">
        <v>271</v>
      </c>
      <c r="D34" s="17">
        <f>[5]Uren!D48</f>
        <v>0.86031746031746037</v>
      </c>
      <c r="R34" s="4">
        <v>210</v>
      </c>
      <c r="S34" s="16">
        <v>266.88588964314425</v>
      </c>
      <c r="T34" s="17">
        <f>[5]Uren!T48</f>
        <v>1.2708851887768775</v>
      </c>
    </row>
    <row r="35" spans="1:25">
      <c r="A35" s="4" t="s">
        <v>43</v>
      </c>
      <c r="B35" s="33">
        <v>58.5</v>
      </c>
      <c r="C35" s="16">
        <v>91.25</v>
      </c>
      <c r="D35" s="17">
        <f>[5]Uren!D49</f>
        <v>1.5598290598290598</v>
      </c>
      <c r="R35" s="4">
        <v>39</v>
      </c>
      <c r="S35" s="16">
        <v>63.10407395686304</v>
      </c>
      <c r="T35" s="17">
        <f>[5]Uren!T49</f>
        <v>1.6180531783811036</v>
      </c>
    </row>
    <row r="36" spans="1:25">
      <c r="A36" s="4" t="s">
        <v>44</v>
      </c>
      <c r="B36" s="33">
        <v>133.5</v>
      </c>
      <c r="C36" s="16">
        <v>1094.25</v>
      </c>
      <c r="D36" s="17">
        <f>[5]Uren!D50</f>
        <v>8.1966292134831455</v>
      </c>
      <c r="R36" s="4">
        <v>89</v>
      </c>
      <c r="S36" s="16">
        <v>646.47809574248652</v>
      </c>
      <c r="T36" s="17">
        <f>[5]Uren!T50</f>
        <v>7.2637988285672641</v>
      </c>
    </row>
    <row r="37" spans="1:25">
      <c r="A37" s="34" t="s">
        <v>23</v>
      </c>
      <c r="B37" s="76">
        <f>N9</f>
        <v>1563.5</v>
      </c>
      <c r="C37" s="77"/>
      <c r="D37" s="77"/>
      <c r="R37" s="76">
        <f>Z9</f>
        <v>943.0190423964284</v>
      </c>
      <c r="S37" s="77"/>
      <c r="T37" s="77"/>
    </row>
    <row r="40" spans="1:25">
      <c r="A40" s="1" t="s">
        <v>52</v>
      </c>
      <c r="B40" s="2" t="s">
        <v>27</v>
      </c>
      <c r="C40" s="2" t="s">
        <v>28</v>
      </c>
      <c r="D40" s="2" t="s">
        <v>29</v>
      </c>
      <c r="E40" s="2" t="s">
        <v>30</v>
      </c>
      <c r="F40" s="2" t="s">
        <v>31</v>
      </c>
      <c r="G40" s="2" t="s">
        <v>32</v>
      </c>
      <c r="H40" s="2" t="s">
        <v>33</v>
      </c>
      <c r="I40" s="2" t="s">
        <v>34</v>
      </c>
      <c r="J40" s="2" t="s">
        <v>35</v>
      </c>
      <c r="K40" s="2" t="s">
        <v>36</v>
      </c>
      <c r="L40" s="2" t="s">
        <v>37</v>
      </c>
      <c r="M40" s="2" t="s">
        <v>38</v>
      </c>
      <c r="R40" s="2" t="s">
        <v>27</v>
      </c>
      <c r="S40" s="2" t="s">
        <v>28</v>
      </c>
      <c r="T40" s="2" t="s">
        <v>29</v>
      </c>
      <c r="U40" s="2" t="s">
        <v>30</v>
      </c>
      <c r="V40" s="2" t="s">
        <v>31</v>
      </c>
      <c r="W40" s="2" t="s">
        <v>32</v>
      </c>
      <c r="X40" s="2" t="s">
        <v>33</v>
      </c>
      <c r="Y40" s="2" t="s">
        <v>34</v>
      </c>
    </row>
    <row r="41" spans="1:25">
      <c r="A41" s="4" t="s">
        <v>39</v>
      </c>
      <c r="B41" s="16">
        <v>0.67272727272727273</v>
      </c>
      <c r="C41" s="16">
        <v>0.953307392996109</v>
      </c>
      <c r="D41" s="16">
        <v>1.5169366715758468</v>
      </c>
      <c r="E41" s="16">
        <v>1.004566210045662</v>
      </c>
      <c r="F41" s="16">
        <v>0.92375366568914952</v>
      </c>
      <c r="G41" s="16">
        <v>0.92872570194384441</v>
      </c>
      <c r="H41" s="16">
        <v>0.88365243004418259</v>
      </c>
      <c r="I41" s="16">
        <v>0.611353711790393</v>
      </c>
      <c r="J41" s="16">
        <v>0.50251256281407031</v>
      </c>
      <c r="K41" s="16">
        <v>0.76197387518142223</v>
      </c>
      <c r="L41" s="16">
        <v>1.0239651416122004</v>
      </c>
      <c r="M41" s="16">
        <v>1.1541218637992832</v>
      </c>
      <c r="R41" s="16">
        <v>1.2478493659186725</v>
      </c>
      <c r="S41" s="16">
        <v>1.391197136197136</v>
      </c>
      <c r="T41" s="16">
        <v>1.2066904422142113</v>
      </c>
      <c r="U41" s="16">
        <v>0.99858856739590696</v>
      </c>
      <c r="V41" s="16">
        <v>0.7362507029602755</v>
      </c>
      <c r="W41" s="16">
        <v>0.85855024992473639</v>
      </c>
      <c r="X41" s="16">
        <v>1.1647908352791554</v>
      </c>
      <c r="Y41" s="16">
        <v>1.213482812308182</v>
      </c>
    </row>
    <row r="42" spans="1:25">
      <c r="A42" s="4" t="s">
        <v>40</v>
      </c>
      <c r="B42" s="16">
        <v>6.7857142857142856</v>
      </c>
      <c r="C42" s="16">
        <v>10.813953488372093</v>
      </c>
      <c r="D42" s="16">
        <v>7.7184466019417473</v>
      </c>
      <c r="E42" s="16">
        <v>2.7344992050874404</v>
      </c>
      <c r="F42" s="16">
        <v>3.6152570480928685</v>
      </c>
      <c r="G42" s="16">
        <v>5.2091254752851714</v>
      </c>
      <c r="H42" s="16">
        <v>7.2429906542056077</v>
      </c>
      <c r="I42" s="16">
        <v>4.0116279069767442</v>
      </c>
      <c r="J42" s="16">
        <v>9.7821576763485467</v>
      </c>
      <c r="K42" s="16">
        <v>6.0168195718654429</v>
      </c>
      <c r="L42" s="16">
        <v>11.348088531187122</v>
      </c>
      <c r="M42" s="16">
        <v>6.4976958525345632</v>
      </c>
      <c r="R42" s="16">
        <v>11.522480739349373</v>
      </c>
      <c r="S42" s="16">
        <v>16.142980668668745</v>
      </c>
      <c r="T42" s="16">
        <v>7.7724982400522746</v>
      </c>
      <c r="U42" s="16">
        <v>3.9022286125089862</v>
      </c>
      <c r="V42" s="16">
        <v>1.9219362123598367</v>
      </c>
      <c r="W42" s="16">
        <v>3.381574108465883</v>
      </c>
      <c r="X42" s="16">
        <v>3.1368734271094083</v>
      </c>
      <c r="Y42" s="16">
        <v>9.8092707830841412</v>
      </c>
    </row>
    <row r="43" spans="1:25">
      <c r="A43" s="4" t="s">
        <v>41</v>
      </c>
      <c r="B43" s="16">
        <v>5.2758620689655169</v>
      </c>
      <c r="C43" s="16">
        <v>5.5183413078149917</v>
      </c>
      <c r="D43" s="16">
        <v>6.9275825346112896</v>
      </c>
      <c r="E43" s="16">
        <v>5.9621451104100949</v>
      </c>
      <c r="F43" s="16">
        <v>5.0848896434634971</v>
      </c>
      <c r="G43" s="16">
        <v>9.0265486725663706</v>
      </c>
      <c r="H43" s="16">
        <v>9.4172661870503589</v>
      </c>
      <c r="I43" s="16">
        <v>6.1736641221374047</v>
      </c>
      <c r="J43" s="16">
        <v>3.3981481481481484</v>
      </c>
      <c r="K43" s="16">
        <v>6.6169154228855724</v>
      </c>
      <c r="L43" s="16">
        <v>6.9424460431654671</v>
      </c>
      <c r="M43" s="16">
        <v>2.7305389221556888</v>
      </c>
      <c r="R43" s="16">
        <v>4.3269857243506324</v>
      </c>
      <c r="S43" s="16">
        <v>6.4850594985803296</v>
      </c>
      <c r="T43" s="16">
        <v>6.5365679846623816</v>
      </c>
      <c r="U43" s="16">
        <v>3.7899729375764233</v>
      </c>
      <c r="V43" s="16">
        <v>4.2841456913734763</v>
      </c>
      <c r="W43" s="16">
        <v>9.5557890444305826</v>
      </c>
      <c r="X43" s="16">
        <v>15.206123479695323</v>
      </c>
      <c r="Y43" s="16">
        <v>63.412965871769245</v>
      </c>
    </row>
    <row r="44" spans="1:25">
      <c r="A44" s="4" t="s">
        <v>42</v>
      </c>
      <c r="B44" s="16">
        <v>1.5416666666666667</v>
      </c>
      <c r="C44" s="16">
        <v>0.95238095238095233</v>
      </c>
      <c r="D44" s="16">
        <v>1.0089974293059127</v>
      </c>
      <c r="E44" s="16">
        <v>0.5316091954022989</v>
      </c>
      <c r="F44" s="16">
        <v>0.37908496732026142</v>
      </c>
      <c r="G44" s="16">
        <v>0.67185289957567185</v>
      </c>
      <c r="H44" s="16">
        <v>0.74427480916030531</v>
      </c>
      <c r="I44" s="16">
        <v>1.1601307189542482</v>
      </c>
      <c r="J44" s="16">
        <v>0.35545023696682465</v>
      </c>
      <c r="K44" s="16">
        <v>0.5657237936772046</v>
      </c>
      <c r="L44" s="16">
        <v>0.3233830845771144</v>
      </c>
      <c r="M44" s="16">
        <v>0.22033898305084745</v>
      </c>
      <c r="R44" s="16">
        <v>1.3891489965999049</v>
      </c>
      <c r="S44" s="16">
        <v>0.36008523730671321</v>
      </c>
      <c r="T44" s="16">
        <v>0.65589967991125619</v>
      </c>
      <c r="U44" s="16">
        <v>0.87768645044186844</v>
      </c>
      <c r="V44" s="16">
        <v>1.032258064516129</v>
      </c>
      <c r="W44" s="16">
        <v>1.7155818217330214</v>
      </c>
      <c r="X44" s="16">
        <v>1.5687459170821829</v>
      </c>
      <c r="Y44" s="16">
        <v>2.7619447947316798</v>
      </c>
    </row>
    <row r="45" spans="1:25">
      <c r="A45" s="4" t="s">
        <v>43</v>
      </c>
      <c r="B45" s="16">
        <v>2.3333333333333335</v>
      </c>
      <c r="C45" s="16">
        <v>0.93220338983050843</v>
      </c>
      <c r="D45" s="16">
        <v>1.4485981308411215</v>
      </c>
      <c r="E45" s="16">
        <v>0</v>
      </c>
      <c r="F45" s="16">
        <v>0.54263565891472865</v>
      </c>
      <c r="G45" s="16">
        <v>2.477064220183486</v>
      </c>
      <c r="H45" s="16">
        <v>0.21126760563380284</v>
      </c>
      <c r="I45" s="16">
        <v>1.1046511627906976</v>
      </c>
      <c r="J45" s="16">
        <v>0</v>
      </c>
      <c r="K45" s="16">
        <v>0</v>
      </c>
      <c r="L45" s="16">
        <v>3.5074626865671639</v>
      </c>
      <c r="M45" s="16">
        <v>4.2647058823529411</v>
      </c>
      <c r="R45" s="16">
        <v>6.8803832303144556</v>
      </c>
      <c r="S45" s="16">
        <v>0.4778966131907309</v>
      </c>
      <c r="T45" s="16">
        <v>1.183331708259026</v>
      </c>
      <c r="U45" s="16">
        <v>0.7567567567567568</v>
      </c>
      <c r="V45" s="16">
        <v>0</v>
      </c>
      <c r="W45" s="16">
        <v>0.12858597861144119</v>
      </c>
      <c r="X45" s="16">
        <v>0.27481571602376009</v>
      </c>
      <c r="Y45" s="16">
        <v>2.1052631578947367</v>
      </c>
    </row>
    <row r="46" spans="1:25">
      <c r="A46" s="4" t="s">
        <v>44</v>
      </c>
      <c r="B46" s="16">
        <v>5.916666666666667</v>
      </c>
      <c r="C46" s="16">
        <v>37.5</v>
      </c>
      <c r="D46" s="16">
        <v>17.193675889328066</v>
      </c>
      <c r="E46" s="16">
        <v>4.3215339233038348</v>
      </c>
      <c r="F46" s="16">
        <v>3.7004405286343616</v>
      </c>
      <c r="G46" s="16">
        <v>4.8870056497175147</v>
      </c>
      <c r="H46" s="16">
        <v>8.1987577639751539</v>
      </c>
      <c r="I46" s="16">
        <v>1.4691358024691359</v>
      </c>
      <c r="J46" s="16">
        <v>3.9460784313725492</v>
      </c>
      <c r="K46" s="16">
        <v>3.819628647214854</v>
      </c>
      <c r="L46" s="16">
        <v>7.4853801169590657</v>
      </c>
      <c r="M46" s="16">
        <v>6.4233576642335768</v>
      </c>
      <c r="R46" s="16">
        <v>20.629213746305371</v>
      </c>
      <c r="S46" s="16">
        <v>11.535651074589127</v>
      </c>
      <c r="T46" s="16">
        <v>14.810119750100254</v>
      </c>
      <c r="U46" s="16">
        <v>8.7355733820841603</v>
      </c>
      <c r="V46" s="16">
        <v>3.9256032510091421</v>
      </c>
      <c r="W46" s="16">
        <v>4.5749167629818732</v>
      </c>
      <c r="X46" s="16">
        <v>0.95418365230392277</v>
      </c>
      <c r="Y46" s="16">
        <v>2.5774222948683185</v>
      </c>
    </row>
    <row r="53" spans="1:25">
      <c r="A53" s="1" t="s">
        <v>53</v>
      </c>
      <c r="B53" s="2" t="s">
        <v>24</v>
      </c>
      <c r="C53" s="2" t="s">
        <v>10</v>
      </c>
      <c r="D53" s="11" t="s">
        <v>54</v>
      </c>
      <c r="R53" s="2" t="s">
        <v>24</v>
      </c>
      <c r="S53" s="2" t="s">
        <v>10</v>
      </c>
      <c r="T53" s="11" t="s">
        <v>54</v>
      </c>
    </row>
    <row r="54" spans="1:25">
      <c r="A54" s="4" t="s">
        <v>39</v>
      </c>
      <c r="B54" s="33">
        <v>659</v>
      </c>
      <c r="C54" s="35">
        <v>65684.122749999995</v>
      </c>
      <c r="D54" s="36">
        <f>[5]Kosten!D42</f>
        <v>99.672416919575113</v>
      </c>
      <c r="R54" s="4">
        <v>439</v>
      </c>
      <c r="S54" s="35">
        <v>42140.808136760061</v>
      </c>
      <c r="T54" s="36">
        <f>[5]Kosten!T42</f>
        <v>95.992729240911302</v>
      </c>
    </row>
    <row r="55" spans="1:25">
      <c r="A55" s="4" t="s">
        <v>40</v>
      </c>
      <c r="B55" s="33">
        <v>270</v>
      </c>
      <c r="C55" s="35">
        <v>192062.54074999999</v>
      </c>
      <c r="D55" s="36">
        <f>[5]Kosten!D43</f>
        <v>711.34274351851843</v>
      </c>
      <c r="R55" s="4">
        <v>180</v>
      </c>
      <c r="S55" s="35">
        <v>107702.17602868655</v>
      </c>
      <c r="T55" s="36">
        <f>[5]Kosten!T43</f>
        <v>598.3454223815919</v>
      </c>
    </row>
    <row r="56" spans="1:25">
      <c r="A56" s="4" t="s">
        <v>41</v>
      </c>
      <c r="B56" s="33">
        <v>306</v>
      </c>
      <c r="C56" s="35">
        <v>150352.25099999999</v>
      </c>
      <c r="D56" s="36">
        <f>[5]Kosten!D44</f>
        <v>491.34722549019602</v>
      </c>
      <c r="R56" s="4">
        <v>204</v>
      </c>
      <c r="S56" s="35">
        <v>111157.3032914667</v>
      </c>
      <c r="T56" s="36">
        <f>[5]Kosten!T44</f>
        <v>544.88874162483671</v>
      </c>
    </row>
    <row r="57" spans="1:25">
      <c r="A57" s="4" t="s">
        <v>42</v>
      </c>
      <c r="B57" s="33">
        <v>315</v>
      </c>
      <c r="C57" s="35">
        <v>23572.902249999999</v>
      </c>
      <c r="D57" s="36">
        <f>[5]Kosten!D45</f>
        <v>74.834610317460317</v>
      </c>
      <c r="R57" s="4">
        <v>210</v>
      </c>
      <c r="S57" s="35">
        <v>23556.512910176483</v>
      </c>
      <c r="T57" s="36">
        <f>[5]Kosten!T45</f>
        <v>112.17387100084039</v>
      </c>
    </row>
    <row r="58" spans="1:25">
      <c r="A58" s="4" t="s">
        <v>43</v>
      </c>
      <c r="B58" s="33">
        <v>58.5</v>
      </c>
      <c r="C58" s="35">
        <v>6469.5614999999998</v>
      </c>
      <c r="D58" s="36">
        <f>[5]Kosten!D46</f>
        <v>110.59079487179487</v>
      </c>
      <c r="R58" s="4">
        <v>39</v>
      </c>
      <c r="S58" s="35">
        <v>2625.6326112027518</v>
      </c>
      <c r="T58" s="36">
        <f>[5]Kosten!T46</f>
        <v>67.323913107762863</v>
      </c>
    </row>
    <row r="59" spans="1:25">
      <c r="A59" s="4" t="s">
        <v>44</v>
      </c>
      <c r="B59" s="33">
        <v>133.5</v>
      </c>
      <c r="C59" s="35">
        <v>98350.467750000011</v>
      </c>
      <c r="D59" s="36">
        <f>[5]Kosten!D47</f>
        <v>736.70762359550565</v>
      </c>
      <c r="R59" s="4">
        <v>89</v>
      </c>
      <c r="S59" s="35">
        <v>62770.762152987219</v>
      </c>
      <c r="T59" s="36">
        <f>[5]Kosten!T47</f>
        <v>705.28946239311483</v>
      </c>
    </row>
    <row r="60" spans="1:25">
      <c r="A60" s="34" t="s">
        <v>23</v>
      </c>
      <c r="B60" s="78">
        <v>361434.38475000003</v>
      </c>
      <c r="C60" s="79"/>
      <c r="D60" s="79"/>
      <c r="R60" s="78">
        <v>188857.1809686668</v>
      </c>
      <c r="S60" s="79"/>
      <c r="T60" s="79"/>
    </row>
    <row r="64" spans="1:25">
      <c r="A64" s="1" t="s">
        <v>55</v>
      </c>
      <c r="B64" s="2" t="s">
        <v>27</v>
      </c>
      <c r="C64" s="2" t="s">
        <v>28</v>
      </c>
      <c r="D64" s="2" t="s">
        <v>29</v>
      </c>
      <c r="E64" s="2" t="s">
        <v>30</v>
      </c>
      <c r="F64" s="2" t="s">
        <v>31</v>
      </c>
      <c r="G64" s="2" t="s">
        <v>32</v>
      </c>
      <c r="H64" s="2" t="s">
        <v>33</v>
      </c>
      <c r="I64" s="2" t="s">
        <v>34</v>
      </c>
      <c r="J64" s="2" t="s">
        <v>35</v>
      </c>
      <c r="K64" s="2" t="s">
        <v>36</v>
      </c>
      <c r="L64" s="2" t="s">
        <v>37</v>
      </c>
      <c r="M64" s="2" t="s">
        <v>38</v>
      </c>
      <c r="R64" s="2" t="s">
        <v>27</v>
      </c>
      <c r="S64" s="2" t="s">
        <v>28</v>
      </c>
      <c r="T64" s="2" t="s">
        <v>29</v>
      </c>
      <c r="U64" s="2" t="s">
        <v>30</v>
      </c>
      <c r="V64" s="2" t="s">
        <v>31</v>
      </c>
      <c r="W64" s="2" t="s">
        <v>32</v>
      </c>
      <c r="X64" s="2" t="s">
        <v>33</v>
      </c>
      <c r="Y64" s="2" t="s">
        <v>34</v>
      </c>
    </row>
    <row r="65" spans="1:25">
      <c r="A65" s="4" t="s">
        <v>39</v>
      </c>
      <c r="B65" s="28">
        <v>60.242136363636362</v>
      </c>
      <c r="C65" s="28">
        <v>86.251031128404662</v>
      </c>
      <c r="D65" s="28">
        <v>135.32334315169365</v>
      </c>
      <c r="E65" s="28">
        <v>89.30091324200913</v>
      </c>
      <c r="F65" s="28">
        <v>84.719501466275645</v>
      </c>
      <c r="G65" s="28">
        <v>82.796342692584588</v>
      </c>
      <c r="H65" s="28">
        <v>78.552282768777602</v>
      </c>
      <c r="I65" s="28">
        <v>54.346288209606989</v>
      </c>
      <c r="J65" s="28">
        <v>44.670854271356781</v>
      </c>
      <c r="K65" s="28">
        <v>68.086937590711159</v>
      </c>
      <c r="L65" s="28">
        <v>89.985773420479305</v>
      </c>
      <c r="M65" s="28">
        <v>102.94265232974911</v>
      </c>
      <c r="R65" s="28">
        <v>111.47847893829943</v>
      </c>
      <c r="S65" s="28">
        <v>125.87972326839827</v>
      </c>
      <c r="T65" s="28">
        <v>107.64939673763344</v>
      </c>
      <c r="U65" s="28">
        <v>88.769530698659139</v>
      </c>
      <c r="V65" s="28">
        <v>67.840686895608485</v>
      </c>
      <c r="W65" s="28">
        <v>76.814980695833214</v>
      </c>
      <c r="X65" s="28">
        <v>103.5440813021405</v>
      </c>
      <c r="Y65" s="28">
        <v>107.87255460013583</v>
      </c>
    </row>
    <row r="66" spans="1:25">
      <c r="A66" s="4" t="s">
        <v>40</v>
      </c>
      <c r="B66" s="28">
        <v>580.0009642857143</v>
      </c>
      <c r="C66" s="28">
        <v>1003.165988372093</v>
      </c>
      <c r="D66" s="28">
        <v>735.94616504854366</v>
      </c>
      <c r="E66" s="28">
        <v>260.52655007949124</v>
      </c>
      <c r="F66" s="28">
        <v>338.77089552238806</v>
      </c>
      <c r="G66" s="28">
        <v>492.51311787072251</v>
      </c>
      <c r="H66" s="28">
        <v>654.86245327102802</v>
      </c>
      <c r="I66" s="28">
        <v>339.91306686046511</v>
      </c>
      <c r="J66" s="28">
        <v>939.71524896265555</v>
      </c>
      <c r="K66" s="28">
        <v>535.36272171253825</v>
      </c>
      <c r="L66" s="28">
        <v>989.39315895372226</v>
      </c>
      <c r="M66" s="28">
        <v>547.15400921659</v>
      </c>
      <c r="R66" s="28">
        <v>1031.5908028571951</v>
      </c>
      <c r="S66" s="28">
        <v>1429.8973874708372</v>
      </c>
      <c r="T66" s="28">
        <v>684.05173345461174</v>
      </c>
      <c r="U66" s="28">
        <v>350.99649173256654</v>
      </c>
      <c r="V66" s="28">
        <v>181.2471667741647</v>
      </c>
      <c r="W66" s="28">
        <v>319.95744996633499</v>
      </c>
      <c r="X66" s="28">
        <v>281.25437254580976</v>
      </c>
      <c r="Y66" s="28">
        <v>948.18859434405101</v>
      </c>
    </row>
    <row r="67" spans="1:25">
      <c r="A67" s="4" t="s">
        <v>41</v>
      </c>
      <c r="B67" s="28">
        <v>352.08513793103452</v>
      </c>
      <c r="C67" s="28">
        <v>384.46280701754387</v>
      </c>
      <c r="D67" s="28">
        <v>464.95041533546328</v>
      </c>
      <c r="E67" s="28">
        <v>397.21637223974767</v>
      </c>
      <c r="F67" s="28">
        <v>332.05891341256375</v>
      </c>
      <c r="G67" s="28">
        <v>593.24438053097344</v>
      </c>
      <c r="H67" s="28">
        <v>630.11015827338133</v>
      </c>
      <c r="I67" s="28">
        <v>409.906106870229</v>
      </c>
      <c r="J67" s="28">
        <v>232.22900000000001</v>
      </c>
      <c r="K67" s="28">
        <v>437.73877280265344</v>
      </c>
      <c r="L67" s="28">
        <v>472.10661870503588</v>
      </c>
      <c r="M67" s="28">
        <v>204.40565269461078</v>
      </c>
      <c r="R67" s="28">
        <v>285.88034253334581</v>
      </c>
      <c r="S67" s="28">
        <v>441.81528722478203</v>
      </c>
      <c r="T67" s="28">
        <v>436.54769250974874</v>
      </c>
      <c r="U67" s="28">
        <v>253.08946531540761</v>
      </c>
      <c r="V67" s="28">
        <v>279.71749513280491</v>
      </c>
      <c r="W67" s="28">
        <v>627.9087013272873</v>
      </c>
      <c r="X67" s="28">
        <v>1019.8351490163079</v>
      </c>
      <c r="Y67" s="28">
        <v>4329.5496352991577</v>
      </c>
    </row>
    <row r="68" spans="1:25">
      <c r="A68" s="4" t="s">
        <v>42</v>
      </c>
      <c r="B68" s="28">
        <v>114.97741379310345</v>
      </c>
      <c r="C68" s="28">
        <v>81.591666666666669</v>
      </c>
      <c r="D68" s="28">
        <v>90.027988431876594</v>
      </c>
      <c r="E68" s="28">
        <v>48.54724137931035</v>
      </c>
      <c r="F68" s="28">
        <v>32.139346405228757</v>
      </c>
      <c r="G68" s="28">
        <v>58.543224893917952</v>
      </c>
      <c r="H68" s="28">
        <v>67.14394402035623</v>
      </c>
      <c r="I68" s="28">
        <v>102.35011437908496</v>
      </c>
      <c r="J68" s="28">
        <v>30.655450236966821</v>
      </c>
      <c r="K68" s="28">
        <v>47.265490848585685</v>
      </c>
      <c r="L68" s="28">
        <v>21.031542288557215</v>
      </c>
      <c r="M68" s="28">
        <v>14.329966101694916</v>
      </c>
      <c r="R68" s="28">
        <v>125.1188907728569</v>
      </c>
      <c r="S68" s="28">
        <v>30.47740940207466</v>
      </c>
      <c r="T68" s="28">
        <v>59.019183480703653</v>
      </c>
      <c r="U68" s="28">
        <v>76.405413579809846</v>
      </c>
      <c r="V68" s="28">
        <v>91.762580645161293</v>
      </c>
      <c r="W68" s="28">
        <v>152.50664604295696</v>
      </c>
      <c r="X68" s="28">
        <v>137.48575092393497</v>
      </c>
      <c r="Y68" s="28">
        <v>240.62892868151903</v>
      </c>
    </row>
    <row r="69" spans="1:25">
      <c r="A69" s="4" t="s">
        <v>43</v>
      </c>
      <c r="B69" s="28">
        <v>41.592333333333329</v>
      </c>
      <c r="C69" s="28">
        <v>86.970338983050837</v>
      </c>
      <c r="D69" s="28">
        <v>130.08065420560749</v>
      </c>
      <c r="E69" s="28">
        <v>0</v>
      </c>
      <c r="F69" s="28">
        <v>35.290852713178296</v>
      </c>
      <c r="G69" s="28">
        <v>168.43669724770643</v>
      </c>
      <c r="H69" s="28">
        <v>22.189436619718315</v>
      </c>
      <c r="I69" s="28">
        <v>71.842093023255813</v>
      </c>
      <c r="J69" s="28">
        <v>0</v>
      </c>
      <c r="K69" s="28">
        <v>0</v>
      </c>
      <c r="L69" s="28">
        <v>228.11134328358207</v>
      </c>
      <c r="M69" s="28">
        <v>277.3594117647059</v>
      </c>
      <c r="R69" s="28">
        <v>1807.9830619703257</v>
      </c>
      <c r="S69" s="28">
        <v>44.786386809269139</v>
      </c>
      <c r="T69" s="28">
        <v>103.53017266854181</v>
      </c>
      <c r="U69" s="28">
        <v>49.216432432432434</v>
      </c>
      <c r="V69" s="28">
        <v>0</v>
      </c>
      <c r="W69" s="28">
        <v>13.505385333559666</v>
      </c>
      <c r="X69" s="28">
        <v>28.863894653975464</v>
      </c>
      <c r="Y69" s="28">
        <v>136.9178947368421</v>
      </c>
    </row>
    <row r="70" spans="1:25">
      <c r="A70" s="4" t="s">
        <v>44</v>
      </c>
      <c r="B70" s="28">
        <v>1018.4674166666665</v>
      </c>
      <c r="C70" s="28">
        <v>3380.6229166666667</v>
      </c>
      <c r="D70" s="28">
        <v>1543.1814624505928</v>
      </c>
      <c r="E70" s="28">
        <v>370.12225663716811</v>
      </c>
      <c r="F70" s="28">
        <v>338.90176211453746</v>
      </c>
      <c r="G70" s="28">
        <v>471.80522598870056</v>
      </c>
      <c r="H70" s="28">
        <v>739.93782608695642</v>
      </c>
      <c r="I70" s="28">
        <v>137.7699382716049</v>
      </c>
      <c r="J70" s="28">
        <v>326.0156617647059</v>
      </c>
      <c r="K70" s="28">
        <v>352.50387267904506</v>
      </c>
      <c r="L70" s="28">
        <v>645.93944444444458</v>
      </c>
      <c r="M70" s="28">
        <v>602.80328467153288</v>
      </c>
      <c r="R70" s="28">
        <v>2045.4206083943006</v>
      </c>
      <c r="S70" s="28">
        <v>1043.2530385587861</v>
      </c>
      <c r="T70" s="28">
        <v>1309.0779353233629</v>
      </c>
      <c r="U70" s="28">
        <v>1037.9974672823419</v>
      </c>
      <c r="V70" s="28">
        <v>355.3093098695789</v>
      </c>
      <c r="W70" s="28">
        <v>440.07916024246174</v>
      </c>
      <c r="X70" s="28">
        <v>86.754783437733764</v>
      </c>
      <c r="Y70" s="28">
        <v>253.11183083898442</v>
      </c>
    </row>
  </sheetData>
  <mergeCells count="6">
    <mergeCell ref="B1:M1"/>
    <mergeCell ref="R1:Y1"/>
    <mergeCell ref="B37:D37"/>
    <mergeCell ref="R37:T37"/>
    <mergeCell ref="B60:D60"/>
    <mergeCell ref="R60:T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FD9E-A09B-4AD4-A742-40420407FD23}">
  <dimension ref="A1:X67"/>
  <sheetViews>
    <sheetView tabSelected="1" topLeftCell="E1" workbookViewId="0">
      <pane ySplit="1" topLeftCell="A58" activePane="bottomLeft" state="frozen"/>
      <selection pane="bottomLeft" activeCell="B67" sqref="B67:D67"/>
    </sheetView>
  </sheetViews>
  <sheetFormatPr defaultRowHeight="13.8"/>
  <cols>
    <col min="1" max="1" width="28.296875" customWidth="1"/>
    <col min="2" max="11" width="11.69921875" customWidth="1"/>
    <col min="14" max="14" width="30" customWidth="1"/>
    <col min="15" max="24" width="11.69921875" customWidth="1"/>
  </cols>
  <sheetData>
    <row r="1" spans="1:24">
      <c r="B1" s="84">
        <v>2023</v>
      </c>
      <c r="C1" s="84"/>
      <c r="D1" s="84"/>
      <c r="E1" s="84"/>
      <c r="F1" s="84"/>
      <c r="G1" s="84"/>
      <c r="H1" s="84"/>
      <c r="I1" s="84"/>
      <c r="O1" s="84">
        <v>2024</v>
      </c>
      <c r="P1" s="84"/>
      <c r="Q1" s="84"/>
      <c r="R1" s="84"/>
      <c r="S1" s="84"/>
      <c r="T1" s="84"/>
      <c r="U1" s="84"/>
      <c r="V1" s="84"/>
    </row>
    <row r="2" spans="1:24">
      <c r="A2" s="1" t="s">
        <v>75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K2" s="2" t="s">
        <v>9</v>
      </c>
      <c r="N2" s="1" t="s">
        <v>75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3" t="s">
        <v>8</v>
      </c>
      <c r="X2" s="2" t="s">
        <v>9</v>
      </c>
    </row>
    <row r="3" spans="1:24" ht="14.4">
      <c r="A3" s="4" t="s">
        <v>11</v>
      </c>
      <c r="B3" s="12">
        <v>714</v>
      </c>
      <c r="C3" s="12">
        <v>988.5</v>
      </c>
      <c r="D3" s="12">
        <v>1128.25</v>
      </c>
      <c r="E3" s="12">
        <v>168</v>
      </c>
      <c r="F3" s="12">
        <v>172.5</v>
      </c>
      <c r="G3" s="12">
        <v>115.5</v>
      </c>
      <c r="H3" s="12">
        <v>1</v>
      </c>
      <c r="I3" s="12">
        <v>0</v>
      </c>
      <c r="J3" s="53">
        <f>SUM(B3:I3)</f>
        <v>3287.75</v>
      </c>
      <c r="K3" s="5">
        <f>J3/J10</f>
        <v>0.53019674246089343</v>
      </c>
      <c r="N3" s="4" t="s">
        <v>11</v>
      </c>
      <c r="O3" s="12">
        <v>247.9</v>
      </c>
      <c r="P3" s="12">
        <v>1151.0600000000002</v>
      </c>
      <c r="Q3" s="12">
        <v>395.3</v>
      </c>
      <c r="R3" s="12">
        <v>134</v>
      </c>
      <c r="S3" s="12">
        <v>100.5</v>
      </c>
      <c r="T3" s="12">
        <v>0</v>
      </c>
      <c r="U3" s="12">
        <v>0</v>
      </c>
      <c r="V3" s="12">
        <v>0</v>
      </c>
      <c r="W3" s="53">
        <f>SUM(O3:V3)</f>
        <v>2028.7600000000002</v>
      </c>
      <c r="X3" s="5">
        <f>W3/W10</f>
        <v>0.50985014312173771</v>
      </c>
    </row>
    <row r="4" spans="1:24" ht="14.4">
      <c r="A4" s="4" t="s">
        <v>12</v>
      </c>
      <c r="B4" s="12">
        <v>262.5</v>
      </c>
      <c r="C4" s="12">
        <v>124</v>
      </c>
      <c r="D4" s="12">
        <v>75</v>
      </c>
      <c r="E4" s="12">
        <v>0</v>
      </c>
      <c r="F4" s="12">
        <v>1</v>
      </c>
      <c r="G4" s="12">
        <v>0</v>
      </c>
      <c r="H4" s="12">
        <v>0</v>
      </c>
      <c r="I4" s="12">
        <v>0</v>
      </c>
      <c r="J4" s="53">
        <f t="shared" ref="J4:J9" si="0">SUM(B4:I4)</f>
        <v>462.5</v>
      </c>
      <c r="K4" s="5">
        <f>J4/J10</f>
        <v>7.4584744396065147E-2</v>
      </c>
      <c r="N4" s="4" t="s">
        <v>12</v>
      </c>
      <c r="O4" s="12">
        <v>150.08000000000001</v>
      </c>
      <c r="P4" s="12">
        <v>134</v>
      </c>
      <c r="Q4" s="12">
        <v>0</v>
      </c>
      <c r="R4" s="12">
        <v>0</v>
      </c>
      <c r="S4" s="12">
        <v>0</v>
      </c>
      <c r="T4" s="12">
        <v>0</v>
      </c>
      <c r="U4" s="12">
        <v>18.09</v>
      </c>
      <c r="V4" s="12">
        <v>0</v>
      </c>
      <c r="W4" s="53">
        <f t="shared" ref="W4:W9" si="1">SUM(O4:V4)</f>
        <v>302.17</v>
      </c>
      <c r="X4" s="5">
        <f>W4/W10</f>
        <v>7.5938710220575856E-2</v>
      </c>
    </row>
    <row r="5" spans="1:24" ht="14.4">
      <c r="A5" s="4" t="s">
        <v>13</v>
      </c>
      <c r="B5" s="12">
        <v>306</v>
      </c>
      <c r="C5" s="12">
        <v>68.5</v>
      </c>
      <c r="D5" s="12">
        <v>12</v>
      </c>
      <c r="E5" s="12">
        <v>8</v>
      </c>
      <c r="F5" s="12">
        <v>40</v>
      </c>
      <c r="G5" s="12">
        <v>13</v>
      </c>
      <c r="H5" s="12">
        <v>0</v>
      </c>
      <c r="I5" s="12">
        <v>0</v>
      </c>
      <c r="J5" s="53">
        <f t="shared" si="0"/>
        <v>447.5</v>
      </c>
      <c r="K5" s="5">
        <f>J5/J10</f>
        <v>7.2165779712949518E-2</v>
      </c>
      <c r="N5" s="4" t="s">
        <v>13</v>
      </c>
      <c r="O5" s="12">
        <v>195.64000000000001</v>
      </c>
      <c r="P5" s="12">
        <v>21.44</v>
      </c>
      <c r="Q5" s="12">
        <v>0</v>
      </c>
      <c r="R5" s="12">
        <v>14.74</v>
      </c>
      <c r="S5" s="12">
        <v>65.660000000000011</v>
      </c>
      <c r="T5" s="12">
        <v>10.72</v>
      </c>
      <c r="U5" s="12">
        <v>10.72</v>
      </c>
      <c r="V5" s="12">
        <v>0</v>
      </c>
      <c r="W5" s="53">
        <f t="shared" si="1"/>
        <v>318.92000000000007</v>
      </c>
      <c r="X5" s="5">
        <f>W5/W10</f>
        <v>8.014817309311334E-2</v>
      </c>
    </row>
    <row r="6" spans="1:24" ht="14.4">
      <c r="A6" s="4" t="s">
        <v>14</v>
      </c>
      <c r="B6" s="12">
        <v>177</v>
      </c>
      <c r="C6" s="12">
        <v>126</v>
      </c>
      <c r="D6" s="12">
        <v>9.5</v>
      </c>
      <c r="E6" s="12">
        <v>101.5</v>
      </c>
      <c r="F6" s="12">
        <v>20.5</v>
      </c>
      <c r="G6" s="12">
        <v>124.5</v>
      </c>
      <c r="H6" s="12">
        <v>0</v>
      </c>
      <c r="I6" s="12">
        <v>0</v>
      </c>
      <c r="J6" s="53">
        <f t="shared" si="0"/>
        <v>559</v>
      </c>
      <c r="K6" s="5">
        <f>J6/J10</f>
        <v>9.0146750524109018E-2</v>
      </c>
      <c r="N6" s="4" t="s">
        <v>14</v>
      </c>
      <c r="O6" s="12">
        <v>91.12</v>
      </c>
      <c r="P6" s="12">
        <v>22.78</v>
      </c>
      <c r="Q6" s="12">
        <v>0</v>
      </c>
      <c r="R6" s="12">
        <v>75.040000000000006</v>
      </c>
      <c r="S6" s="12">
        <v>21.44</v>
      </c>
      <c r="T6" s="12">
        <v>30.82</v>
      </c>
      <c r="U6" s="12">
        <v>0</v>
      </c>
      <c r="V6" s="12">
        <v>0</v>
      </c>
      <c r="W6" s="53">
        <f t="shared" si="1"/>
        <v>241.2</v>
      </c>
      <c r="X6" s="5">
        <f>W6/W10</f>
        <v>6.0616265364539478E-2</v>
      </c>
    </row>
    <row r="7" spans="1:24" ht="14.4">
      <c r="A7" s="4" t="s">
        <v>15</v>
      </c>
      <c r="B7" s="12">
        <v>352</v>
      </c>
      <c r="C7" s="12">
        <v>71.5</v>
      </c>
      <c r="D7" s="12">
        <v>24.75</v>
      </c>
      <c r="E7" s="12">
        <v>121</v>
      </c>
      <c r="F7" s="12">
        <v>101</v>
      </c>
      <c r="G7" s="12">
        <v>29</v>
      </c>
      <c r="H7" s="12">
        <v>1</v>
      </c>
      <c r="I7" s="12">
        <v>0</v>
      </c>
      <c r="J7" s="53">
        <f t="shared" si="0"/>
        <v>700.25</v>
      </c>
      <c r="K7" s="5">
        <f>J7/J10</f>
        <v>0.11292533462344784</v>
      </c>
      <c r="N7" s="4" t="s">
        <v>15</v>
      </c>
      <c r="O7" s="12">
        <v>273.36</v>
      </c>
      <c r="P7" s="12">
        <v>53.6</v>
      </c>
      <c r="Q7" s="12">
        <v>21.44</v>
      </c>
      <c r="R7" s="12">
        <v>72.36</v>
      </c>
      <c r="S7" s="12">
        <v>38.86</v>
      </c>
      <c r="T7" s="12">
        <v>16.75</v>
      </c>
      <c r="U7" s="12">
        <v>0</v>
      </c>
      <c r="V7" s="12">
        <v>0</v>
      </c>
      <c r="W7" s="53">
        <f t="shared" si="1"/>
        <v>476.37000000000006</v>
      </c>
      <c r="X7" s="5">
        <f>W7/W10</f>
        <v>0.11971712409496549</v>
      </c>
    </row>
    <row r="8" spans="1:24" ht="14.4">
      <c r="A8" s="4" t="s">
        <v>16</v>
      </c>
      <c r="B8" s="12">
        <v>88</v>
      </c>
      <c r="C8" s="12">
        <v>0</v>
      </c>
      <c r="D8" s="12">
        <v>0</v>
      </c>
      <c r="E8" s="12">
        <v>114</v>
      </c>
      <c r="F8" s="12">
        <v>14</v>
      </c>
      <c r="G8" s="12">
        <v>23.5</v>
      </c>
      <c r="H8" s="12">
        <v>0</v>
      </c>
      <c r="I8" s="12">
        <v>0</v>
      </c>
      <c r="J8" s="53">
        <f t="shared" si="0"/>
        <v>239.5</v>
      </c>
      <c r="K8" s="5">
        <f>J8/J10</f>
        <v>3.8622802773746169E-2</v>
      </c>
      <c r="N8" s="4" t="s">
        <v>16</v>
      </c>
      <c r="O8" s="12">
        <v>107.2</v>
      </c>
      <c r="P8" s="12">
        <v>0</v>
      </c>
      <c r="Q8" s="12">
        <v>0</v>
      </c>
      <c r="R8" s="12">
        <v>93.800000000000011</v>
      </c>
      <c r="S8" s="12">
        <v>10.72</v>
      </c>
      <c r="T8" s="12">
        <v>10.72</v>
      </c>
      <c r="U8" s="12">
        <v>0</v>
      </c>
      <c r="V8" s="12">
        <v>0</v>
      </c>
      <c r="W8" s="53">
        <f t="shared" si="1"/>
        <v>222.44</v>
      </c>
      <c r="X8" s="5">
        <f>W8/W10</f>
        <v>5.5901666947297521E-2</v>
      </c>
    </row>
    <row r="9" spans="1:24" ht="14.4">
      <c r="A9" s="4" t="s">
        <v>17</v>
      </c>
      <c r="B9" s="12">
        <v>68</v>
      </c>
      <c r="C9" s="12">
        <v>56</v>
      </c>
      <c r="D9" s="12">
        <v>59.5</v>
      </c>
      <c r="E9" s="12">
        <v>131</v>
      </c>
      <c r="F9" s="12">
        <v>131.5</v>
      </c>
      <c r="G9" s="12">
        <v>32.5</v>
      </c>
      <c r="H9" s="12">
        <v>26</v>
      </c>
      <c r="I9" s="12">
        <v>0</v>
      </c>
      <c r="J9" s="53">
        <f t="shared" si="0"/>
        <v>504.5</v>
      </c>
      <c r="K9" s="5">
        <f>J9/J10</f>
        <v>8.1357845508788912E-2</v>
      </c>
      <c r="N9" s="4" t="s">
        <v>17</v>
      </c>
      <c r="O9" s="12">
        <v>60.300000000000004</v>
      </c>
      <c r="P9" s="12">
        <v>80.400000000000006</v>
      </c>
      <c r="Q9" s="12">
        <v>33.5</v>
      </c>
      <c r="R9" s="12">
        <v>60.300000000000004</v>
      </c>
      <c r="S9" s="12">
        <v>100.5</v>
      </c>
      <c r="T9" s="12">
        <v>43.550000000000004</v>
      </c>
      <c r="U9" s="12">
        <v>10.72</v>
      </c>
      <c r="V9" s="12">
        <v>0</v>
      </c>
      <c r="W9" s="53">
        <f t="shared" si="1"/>
        <v>389.27000000000004</v>
      </c>
      <c r="X9" s="5">
        <f>W9/W10</f>
        <v>9.7827917157770672E-2</v>
      </c>
    </row>
    <row r="10" spans="1:24">
      <c r="A10" s="8" t="s">
        <v>8</v>
      </c>
      <c r="B10" s="53">
        <f>SUM(B3:B9)</f>
        <v>1967.5</v>
      </c>
      <c r="C10" s="53">
        <f t="shared" ref="C10:H10" si="2">SUM(C3:C9)</f>
        <v>1434.5</v>
      </c>
      <c r="D10" s="53">
        <f t="shared" si="2"/>
        <v>1309</v>
      </c>
      <c r="E10" s="53">
        <f t="shared" si="2"/>
        <v>643.5</v>
      </c>
      <c r="F10" s="53">
        <f t="shared" si="2"/>
        <v>480.5</v>
      </c>
      <c r="G10" s="53">
        <f t="shared" si="2"/>
        <v>338</v>
      </c>
      <c r="H10" s="53">
        <f t="shared" si="2"/>
        <v>28</v>
      </c>
      <c r="I10" s="53">
        <f>SUM(I3:I9)</f>
        <v>0</v>
      </c>
      <c r="J10" s="57">
        <f>SUM(B10:I10)</f>
        <v>6201</v>
      </c>
      <c r="N10" s="8" t="s">
        <v>8</v>
      </c>
      <c r="O10" s="53">
        <f>SUM(O3:O9)</f>
        <v>1125.5999999999999</v>
      </c>
      <c r="P10" s="53">
        <f t="shared" ref="P10:V10" si="3">SUM(P3:P9)</f>
        <v>1463.2800000000002</v>
      </c>
      <c r="Q10" s="53">
        <f t="shared" si="3"/>
        <v>450.24</v>
      </c>
      <c r="R10" s="53">
        <f t="shared" si="3"/>
        <v>450.24000000000007</v>
      </c>
      <c r="S10" s="53">
        <f t="shared" si="3"/>
        <v>337.68000000000006</v>
      </c>
      <c r="T10" s="53">
        <f t="shared" si="3"/>
        <v>112.56</v>
      </c>
      <c r="U10" s="53">
        <f t="shared" si="3"/>
        <v>39.53</v>
      </c>
      <c r="V10" s="53">
        <f t="shared" si="3"/>
        <v>0</v>
      </c>
      <c r="W10" s="57">
        <f>SUM(O10:V10)</f>
        <v>3979.13</v>
      </c>
    </row>
    <row r="14" spans="1:24">
      <c r="A14" s="1" t="s">
        <v>75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3" t="s">
        <v>8</v>
      </c>
      <c r="K14" s="2" t="s">
        <v>9</v>
      </c>
      <c r="N14" s="1" t="s">
        <v>75</v>
      </c>
      <c r="O14" s="2" t="s">
        <v>0</v>
      </c>
      <c r="P14" s="2" t="s">
        <v>1</v>
      </c>
      <c r="Q14" s="2" t="s">
        <v>2</v>
      </c>
      <c r="R14" s="2" t="s">
        <v>3</v>
      </c>
      <c r="S14" s="2" t="s">
        <v>4</v>
      </c>
      <c r="T14" s="2" t="s">
        <v>5</v>
      </c>
      <c r="U14" s="2" t="s">
        <v>6</v>
      </c>
      <c r="V14" s="2" t="s">
        <v>7</v>
      </c>
      <c r="W14" s="3" t="s">
        <v>8</v>
      </c>
      <c r="X14" s="2" t="s">
        <v>9</v>
      </c>
    </row>
    <row r="15" spans="1:24" ht="14.4">
      <c r="A15" s="4" t="s">
        <v>18</v>
      </c>
      <c r="B15" s="12">
        <v>177</v>
      </c>
      <c r="C15" s="12">
        <v>88.5</v>
      </c>
      <c r="D15" s="12">
        <v>193.25</v>
      </c>
      <c r="E15" s="12">
        <v>0</v>
      </c>
      <c r="F15" s="12">
        <v>91.5</v>
      </c>
      <c r="G15" s="12">
        <v>75.5</v>
      </c>
      <c r="H15" s="12">
        <v>0</v>
      </c>
      <c r="I15" s="12">
        <v>0</v>
      </c>
      <c r="J15" s="53">
        <f>SUM(B15:I15)</f>
        <v>625.75</v>
      </c>
      <c r="K15" s="5">
        <f>J15/J21</f>
        <v>0.10091114336397355</v>
      </c>
      <c r="N15" s="4" t="s">
        <v>18</v>
      </c>
      <c r="O15" s="12">
        <v>41</v>
      </c>
      <c r="P15" s="12">
        <v>250</v>
      </c>
      <c r="Q15" s="12">
        <v>80</v>
      </c>
      <c r="R15" s="12">
        <v>0</v>
      </c>
      <c r="S15" s="12">
        <v>55</v>
      </c>
      <c r="T15" s="12">
        <v>0</v>
      </c>
      <c r="U15" s="12">
        <v>0</v>
      </c>
      <c r="V15" s="12">
        <v>0</v>
      </c>
      <c r="W15" s="53">
        <f>SUM(O15:V15)</f>
        <v>426</v>
      </c>
      <c r="X15" s="5">
        <f>W15/W21</f>
        <v>0.10704243755229625</v>
      </c>
    </row>
    <row r="16" spans="1:24" ht="14.4">
      <c r="A16" s="4" t="s">
        <v>19</v>
      </c>
      <c r="B16" s="12">
        <v>317</v>
      </c>
      <c r="C16" s="12">
        <v>865</v>
      </c>
      <c r="D16" s="12">
        <v>294.5</v>
      </c>
      <c r="E16" s="12">
        <v>0</v>
      </c>
      <c r="F16" s="12">
        <v>11.5</v>
      </c>
      <c r="G16" s="12">
        <v>32.5</v>
      </c>
      <c r="H16" s="12">
        <v>1</v>
      </c>
      <c r="I16" s="12">
        <v>0</v>
      </c>
      <c r="J16" s="53">
        <f t="shared" ref="J16:J20" si="4">SUM(B16:I16)</f>
        <v>1521.5</v>
      </c>
      <c r="K16" s="5">
        <f>J16/J21</f>
        <v>0.24536365102402838</v>
      </c>
      <c r="N16" s="4" t="s">
        <v>19</v>
      </c>
      <c r="O16" s="12">
        <v>148.74</v>
      </c>
      <c r="P16" s="12">
        <v>676.7</v>
      </c>
      <c r="Q16" s="12">
        <v>179.56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53">
        <f t="shared" ref="W16:W20" si="5">SUM(O16:V16)</f>
        <v>1005</v>
      </c>
      <c r="X16" s="5">
        <f>W16/W21</f>
        <v>0.25252969422548766</v>
      </c>
    </row>
    <row r="17" spans="1:24" ht="14.4">
      <c r="A17" s="4" t="s">
        <v>20</v>
      </c>
      <c r="B17" s="12">
        <v>66.5</v>
      </c>
      <c r="C17" s="12">
        <v>103.5</v>
      </c>
      <c r="D17" s="12">
        <v>32.5</v>
      </c>
      <c r="E17" s="12">
        <v>0</v>
      </c>
      <c r="F17" s="12">
        <v>2.5</v>
      </c>
      <c r="G17" s="12">
        <v>1</v>
      </c>
      <c r="H17" s="12">
        <v>0</v>
      </c>
      <c r="I17" s="12">
        <v>0</v>
      </c>
      <c r="J17" s="53">
        <f t="shared" si="4"/>
        <v>206</v>
      </c>
      <c r="K17" s="5">
        <f>J17/J21</f>
        <v>3.3220448314787938E-2</v>
      </c>
      <c r="N17" s="4" t="s">
        <v>20</v>
      </c>
      <c r="O17" s="12">
        <v>6.7</v>
      </c>
      <c r="P17" s="12">
        <v>100.5</v>
      </c>
      <c r="Q17" s="12">
        <v>13.4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53">
        <f t="shared" si="5"/>
        <v>120.60000000000001</v>
      </c>
      <c r="X17" s="5">
        <f>W17/W21</f>
        <v>3.030356330705852E-2</v>
      </c>
    </row>
    <row r="18" spans="1:24" ht="14.4">
      <c r="A18" s="4" t="s">
        <v>21</v>
      </c>
      <c r="B18" s="12">
        <v>11</v>
      </c>
      <c r="C18" s="12">
        <v>15.5</v>
      </c>
      <c r="D18" s="12">
        <v>10</v>
      </c>
      <c r="E18" s="12">
        <v>0</v>
      </c>
      <c r="F18" s="12">
        <v>0.5</v>
      </c>
      <c r="G18" s="12">
        <v>0.5</v>
      </c>
      <c r="H18" s="12">
        <v>0</v>
      </c>
      <c r="I18" s="12">
        <v>0</v>
      </c>
      <c r="J18" s="53">
        <f t="shared" si="4"/>
        <v>37.5</v>
      </c>
      <c r="K18" s="5">
        <f>J18/J21</f>
        <v>6.047411707789066E-3</v>
      </c>
      <c r="N18" s="4" t="s">
        <v>21</v>
      </c>
      <c r="O18" s="12">
        <v>5.36</v>
      </c>
      <c r="P18" s="12">
        <v>5.36</v>
      </c>
      <c r="Q18" s="12">
        <v>8.0400000000000009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53">
        <f t="shared" si="5"/>
        <v>18.760000000000002</v>
      </c>
      <c r="X18" s="5">
        <f>W18/W21</f>
        <v>4.7138876255424364E-3</v>
      </c>
    </row>
    <row r="19" spans="1:24" ht="14.4">
      <c r="A19" s="4" t="s">
        <v>22</v>
      </c>
      <c r="B19" s="12">
        <v>270.5</v>
      </c>
      <c r="C19" s="12">
        <v>17</v>
      </c>
      <c r="D19" s="12">
        <v>618</v>
      </c>
      <c r="E19" s="12">
        <v>74</v>
      </c>
      <c r="F19" s="12">
        <v>53.5</v>
      </c>
      <c r="G19" s="12">
        <v>6</v>
      </c>
      <c r="H19" s="12">
        <v>0</v>
      </c>
      <c r="I19" s="12">
        <v>0</v>
      </c>
      <c r="J19" s="53">
        <f t="shared" si="4"/>
        <v>1039</v>
      </c>
      <c r="K19" s="5">
        <f>J19/J21</f>
        <v>0.16755362038380905</v>
      </c>
      <c r="N19" s="4" t="s">
        <v>22</v>
      </c>
      <c r="O19" s="12">
        <v>80</v>
      </c>
      <c r="P19" s="12">
        <v>219</v>
      </c>
      <c r="Q19" s="12">
        <v>114</v>
      </c>
      <c r="R19" s="12">
        <v>67</v>
      </c>
      <c r="S19" s="12">
        <v>46</v>
      </c>
      <c r="T19" s="12">
        <v>0</v>
      </c>
      <c r="U19" s="12">
        <v>0</v>
      </c>
      <c r="V19" s="12">
        <v>0</v>
      </c>
      <c r="W19" s="53">
        <f t="shared" si="5"/>
        <v>526</v>
      </c>
      <c r="X19" s="5">
        <f>W19/W21</f>
        <v>0.13216977031105126</v>
      </c>
    </row>
    <row r="20" spans="1:24" ht="14.4">
      <c r="A20" s="9" t="s">
        <v>23</v>
      </c>
      <c r="B20" s="61">
        <v>1125.5</v>
      </c>
      <c r="C20" s="61">
        <v>345</v>
      </c>
      <c r="D20" s="61">
        <v>160.75</v>
      </c>
      <c r="E20" s="61">
        <v>569.5</v>
      </c>
      <c r="F20" s="61">
        <v>321</v>
      </c>
      <c r="G20" s="61">
        <v>222.5</v>
      </c>
      <c r="H20" s="61">
        <v>27</v>
      </c>
      <c r="I20" s="61">
        <v>0</v>
      </c>
      <c r="J20" s="53">
        <f t="shared" si="4"/>
        <v>2771.25</v>
      </c>
      <c r="K20" s="5">
        <f>J20/J21</f>
        <v>0.446903725205612</v>
      </c>
      <c r="N20" s="9" t="s">
        <v>23</v>
      </c>
      <c r="O20" s="62">
        <v>844.2</v>
      </c>
      <c r="P20" s="62">
        <v>211.72</v>
      </c>
      <c r="Q20" s="62">
        <v>54.940000000000005</v>
      </c>
      <c r="R20" s="62">
        <v>383.24</v>
      </c>
      <c r="S20" s="62">
        <v>237.18</v>
      </c>
      <c r="T20" s="62">
        <v>112.56</v>
      </c>
      <c r="U20" s="62">
        <v>39.53</v>
      </c>
      <c r="V20" s="62">
        <v>0</v>
      </c>
      <c r="W20" s="53">
        <f t="shared" si="5"/>
        <v>1883.3700000000001</v>
      </c>
      <c r="X20" s="5">
        <f>W20/W21</f>
        <v>0.47324064697856388</v>
      </c>
    </row>
    <row r="21" spans="1:24">
      <c r="A21" s="8" t="s">
        <v>8</v>
      </c>
      <c r="B21" s="53">
        <f>SUM(B15:B20)</f>
        <v>1967.5</v>
      </c>
      <c r="C21" s="53">
        <f t="shared" ref="C21:I21" si="6">SUM(C15:C20)</f>
        <v>1434.5</v>
      </c>
      <c r="D21" s="53">
        <f t="shared" si="6"/>
        <v>1309</v>
      </c>
      <c r="E21" s="53">
        <f t="shared" si="6"/>
        <v>643.5</v>
      </c>
      <c r="F21" s="53">
        <f t="shared" si="6"/>
        <v>480.5</v>
      </c>
      <c r="G21" s="53">
        <f t="shared" si="6"/>
        <v>338</v>
      </c>
      <c r="H21" s="53">
        <f t="shared" si="6"/>
        <v>28</v>
      </c>
      <c r="I21" s="53">
        <f t="shared" si="6"/>
        <v>0</v>
      </c>
      <c r="J21" s="57">
        <f>SUM(B21:I21)</f>
        <v>6201</v>
      </c>
      <c r="N21" s="8" t="s">
        <v>8</v>
      </c>
      <c r="O21" s="53">
        <f>SUM(O15:O20)</f>
        <v>1126</v>
      </c>
      <c r="P21" s="53">
        <f t="shared" ref="P21:V21" si="7">SUM(P15:P20)</f>
        <v>1463.28</v>
      </c>
      <c r="Q21" s="53">
        <f t="shared" si="7"/>
        <v>449.94</v>
      </c>
      <c r="R21" s="53">
        <f t="shared" si="7"/>
        <v>450.24</v>
      </c>
      <c r="S21" s="53">
        <f t="shared" si="7"/>
        <v>338.18</v>
      </c>
      <c r="T21" s="53">
        <f t="shared" si="7"/>
        <v>112.56</v>
      </c>
      <c r="U21" s="53">
        <f t="shared" si="7"/>
        <v>39.53</v>
      </c>
      <c r="V21" s="53">
        <f t="shared" si="7"/>
        <v>0</v>
      </c>
      <c r="W21" s="57">
        <f>SUM(O21:V21)</f>
        <v>3979.73</v>
      </c>
    </row>
    <row r="25" spans="1:24">
      <c r="A25" s="1" t="s">
        <v>49</v>
      </c>
      <c r="B25" s="2" t="s">
        <v>24</v>
      </c>
      <c r="C25" s="2" t="s">
        <v>50</v>
      </c>
      <c r="D25" s="11" t="s">
        <v>73</v>
      </c>
      <c r="N25" s="1" t="s">
        <v>49</v>
      </c>
      <c r="O25" s="2" t="s">
        <v>24</v>
      </c>
      <c r="P25" s="2" t="s">
        <v>50</v>
      </c>
      <c r="Q25" s="11" t="s">
        <v>73</v>
      </c>
    </row>
    <row r="26" spans="1:24">
      <c r="A26" s="4" t="s">
        <v>18</v>
      </c>
      <c r="B26" s="12">
        <v>60</v>
      </c>
      <c r="C26" s="12">
        <v>625.75</v>
      </c>
      <c r="D26" s="17">
        <f>C26/B26</f>
        <v>10.429166666666667</v>
      </c>
      <c r="N26" s="4" t="s">
        <v>18</v>
      </c>
      <c r="O26" s="12">
        <v>40.200000000000003</v>
      </c>
      <c r="P26" s="12">
        <v>426</v>
      </c>
      <c r="Q26" s="17">
        <f>P26/O26</f>
        <v>10.597014925373134</v>
      </c>
    </row>
    <row r="27" spans="1:24">
      <c r="A27" s="4" t="s">
        <v>19</v>
      </c>
      <c r="B27" s="12">
        <v>212</v>
      </c>
      <c r="C27" s="12">
        <v>1521.5</v>
      </c>
      <c r="D27" s="17">
        <f t="shared" ref="D27:D30" si="8">C27/B27</f>
        <v>7.1768867924528301</v>
      </c>
      <c r="N27" s="4" t="s">
        <v>19</v>
      </c>
      <c r="O27" s="12">
        <v>142.04000000000002</v>
      </c>
      <c r="P27" s="12">
        <v>1005</v>
      </c>
      <c r="Q27" s="17">
        <f t="shared" ref="Q27:Q30" si="9">P27/O27</f>
        <v>7.0754716981132066</v>
      </c>
    </row>
    <row r="28" spans="1:24">
      <c r="A28" s="4" t="s">
        <v>20</v>
      </c>
      <c r="B28" s="12">
        <v>120</v>
      </c>
      <c r="C28" s="12">
        <v>206</v>
      </c>
      <c r="D28" s="17">
        <f t="shared" si="8"/>
        <v>1.7166666666666666</v>
      </c>
      <c r="N28" s="4" t="s">
        <v>20</v>
      </c>
      <c r="O28" s="12">
        <v>80.400000000000006</v>
      </c>
      <c r="P28" s="12">
        <v>120.60000000000001</v>
      </c>
      <c r="Q28" s="17">
        <f t="shared" si="9"/>
        <v>1.5</v>
      </c>
    </row>
    <row r="29" spans="1:24">
      <c r="A29" s="4" t="s">
        <v>21</v>
      </c>
      <c r="B29" s="12">
        <v>20</v>
      </c>
      <c r="C29" s="12">
        <v>37.5</v>
      </c>
      <c r="D29" s="17">
        <f t="shared" si="8"/>
        <v>1.875</v>
      </c>
      <c r="N29" s="4" t="s">
        <v>21</v>
      </c>
      <c r="O29" s="12">
        <v>13.4</v>
      </c>
      <c r="P29" s="12">
        <v>18.760000000000002</v>
      </c>
      <c r="Q29" s="17">
        <f t="shared" si="9"/>
        <v>1.4000000000000001</v>
      </c>
    </row>
    <row r="30" spans="1:24">
      <c r="A30" s="13" t="s">
        <v>22</v>
      </c>
      <c r="B30" s="12">
        <v>35</v>
      </c>
      <c r="C30" s="12">
        <v>1039</v>
      </c>
      <c r="D30" s="17">
        <f t="shared" si="8"/>
        <v>29.685714285714287</v>
      </c>
      <c r="N30" s="13" t="s">
        <v>22</v>
      </c>
      <c r="O30" s="12">
        <v>23.450000000000003</v>
      </c>
      <c r="P30" s="12">
        <v>526</v>
      </c>
      <c r="Q30" s="17">
        <f t="shared" si="9"/>
        <v>22.430703624733471</v>
      </c>
    </row>
    <row r="31" spans="1:24">
      <c r="A31" s="14" t="s">
        <v>23</v>
      </c>
      <c r="B31" s="82">
        <f>J20</f>
        <v>2771.25</v>
      </c>
      <c r="C31" s="83"/>
      <c r="D31" s="83"/>
      <c r="N31" s="14" t="s">
        <v>23</v>
      </c>
      <c r="O31" s="82">
        <f>W20</f>
        <v>1883.3700000000001</v>
      </c>
      <c r="P31" s="83"/>
      <c r="Q31" s="83"/>
    </row>
    <row r="36" spans="1:24">
      <c r="A36" s="1" t="s">
        <v>89</v>
      </c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  <c r="I36" s="2" t="s">
        <v>7</v>
      </c>
      <c r="J36" s="3" t="s">
        <v>8</v>
      </c>
      <c r="K36" s="2" t="s">
        <v>9</v>
      </c>
      <c r="N36" s="1" t="s">
        <v>89</v>
      </c>
      <c r="O36" s="2" t="s">
        <v>0</v>
      </c>
      <c r="P36" s="2" t="s">
        <v>1</v>
      </c>
      <c r="Q36" s="2" t="s">
        <v>2</v>
      </c>
      <c r="R36" s="2" t="s">
        <v>3</v>
      </c>
      <c r="S36" s="2" t="s">
        <v>4</v>
      </c>
      <c r="T36" s="2" t="s">
        <v>5</v>
      </c>
      <c r="U36" s="2" t="s">
        <v>6</v>
      </c>
      <c r="V36" s="2" t="s">
        <v>7</v>
      </c>
      <c r="W36" s="3" t="s">
        <v>8</v>
      </c>
      <c r="X36" s="2" t="s">
        <v>9</v>
      </c>
    </row>
    <row r="37" spans="1:24" ht="14.4">
      <c r="A37" s="4" t="s">
        <v>11</v>
      </c>
      <c r="B37" s="6">
        <v>53528.58</v>
      </c>
      <c r="C37" s="6">
        <v>64450.200000000004</v>
      </c>
      <c r="D37" s="6">
        <v>65348.240000000005</v>
      </c>
      <c r="E37" s="6">
        <v>20810.16</v>
      </c>
      <c r="F37" s="6">
        <v>21367.575000000001</v>
      </c>
      <c r="G37" s="6">
        <v>11910.36</v>
      </c>
      <c r="H37" s="6">
        <v>103.12</v>
      </c>
      <c r="I37" s="6">
        <v>0</v>
      </c>
      <c r="J37" s="7">
        <f>SUM(B37:I37)</f>
        <v>237518.23500000004</v>
      </c>
      <c r="K37" s="5">
        <f>J37/J44</f>
        <v>0.48097949593998929</v>
      </c>
      <c r="N37" s="4" t="s">
        <v>11</v>
      </c>
      <c r="O37" s="6">
        <v>19643.595999999998</v>
      </c>
      <c r="P37" s="6">
        <v>79331.055200000017</v>
      </c>
      <c r="Q37" s="6">
        <v>24200.266</v>
      </c>
      <c r="R37" s="6">
        <v>17544.620000000003</v>
      </c>
      <c r="S37" s="6">
        <v>13158.465</v>
      </c>
      <c r="T37" s="6">
        <v>0</v>
      </c>
      <c r="U37" s="6">
        <v>0</v>
      </c>
      <c r="V37" s="6">
        <v>0</v>
      </c>
      <c r="W37" s="7">
        <f>SUM(O37:V37)</f>
        <v>153878.00220000002</v>
      </c>
      <c r="X37" s="5">
        <f>W37/W44</f>
        <v>0.45614340388599039</v>
      </c>
    </row>
    <row r="38" spans="1:24" ht="14.4">
      <c r="A38" s="4" t="s">
        <v>12</v>
      </c>
      <c r="B38" s="6">
        <v>19679.625</v>
      </c>
      <c r="C38" s="6">
        <v>8084.8</v>
      </c>
      <c r="D38" s="6">
        <v>4344</v>
      </c>
      <c r="E38" s="6">
        <v>0</v>
      </c>
      <c r="F38" s="6">
        <v>123.87</v>
      </c>
      <c r="G38" s="6">
        <v>0</v>
      </c>
      <c r="H38" s="6">
        <v>0</v>
      </c>
      <c r="I38" s="6">
        <v>0</v>
      </c>
      <c r="J38" s="7">
        <f t="shared" ref="J38:J43" si="10">SUM(B38:I38)</f>
        <v>32232.294999999998</v>
      </c>
      <c r="K38" s="5">
        <f>J38/J44</f>
        <v>6.5271085405670143E-2</v>
      </c>
      <c r="N38" s="4" t="s">
        <v>12</v>
      </c>
      <c r="O38" s="6">
        <v>11892.3392</v>
      </c>
      <c r="P38" s="6">
        <v>9235.2800000000007</v>
      </c>
      <c r="Q38" s="6">
        <v>0</v>
      </c>
      <c r="R38" s="6">
        <v>0</v>
      </c>
      <c r="S38" s="6">
        <v>0</v>
      </c>
      <c r="T38" s="6">
        <v>0</v>
      </c>
      <c r="U38" s="6">
        <v>1971.81</v>
      </c>
      <c r="V38" s="6">
        <v>0</v>
      </c>
      <c r="W38" s="7">
        <f t="shared" ref="W38:W43" si="11">SUM(O38:V38)</f>
        <v>23099.429200000002</v>
      </c>
      <c r="X38" s="5">
        <f>W38/W44</f>
        <v>6.8474064599673104E-2</v>
      </c>
    </row>
    <row r="39" spans="1:24" ht="14.4">
      <c r="A39" s="4" t="s">
        <v>13</v>
      </c>
      <c r="B39" s="6">
        <v>22940.82</v>
      </c>
      <c r="C39" s="6">
        <v>4466.2</v>
      </c>
      <c r="D39" s="6">
        <v>695.04</v>
      </c>
      <c r="E39" s="6">
        <v>990.96</v>
      </c>
      <c r="F39" s="6">
        <v>4954.8</v>
      </c>
      <c r="G39" s="6">
        <v>1340.56</v>
      </c>
      <c r="H39" s="6">
        <v>0</v>
      </c>
      <c r="I39" s="6">
        <v>0</v>
      </c>
      <c r="J39" s="7">
        <f t="shared" si="10"/>
        <v>35388.379999999997</v>
      </c>
      <c r="K39" s="5">
        <f>J39/J44</f>
        <v>7.1662224900470459E-2</v>
      </c>
      <c r="N39" s="4" t="s">
        <v>13</v>
      </c>
      <c r="O39" s="6">
        <v>15502.5136</v>
      </c>
      <c r="P39" s="6">
        <v>1477.6448</v>
      </c>
      <c r="Q39" s="6">
        <v>0</v>
      </c>
      <c r="R39" s="6">
        <v>1929.9082000000001</v>
      </c>
      <c r="S39" s="6">
        <v>8596.863800000001</v>
      </c>
      <c r="T39" s="6">
        <v>1168.48</v>
      </c>
      <c r="U39" s="6">
        <v>1168.48</v>
      </c>
      <c r="V39" s="6">
        <v>0</v>
      </c>
      <c r="W39" s="7">
        <f t="shared" si="11"/>
        <v>29843.890400000004</v>
      </c>
      <c r="X39" s="5">
        <f>W39/W44</f>
        <v>8.846679549792355E-2</v>
      </c>
    </row>
    <row r="40" spans="1:24" ht="14.4">
      <c r="A40" s="4" t="s">
        <v>14</v>
      </c>
      <c r="B40" s="6">
        <v>13269.69</v>
      </c>
      <c r="C40" s="6">
        <v>8215.2000000000007</v>
      </c>
      <c r="D40" s="6">
        <v>550.24</v>
      </c>
      <c r="E40" s="6">
        <v>12572.805</v>
      </c>
      <c r="F40" s="6">
        <v>2539.335</v>
      </c>
      <c r="G40" s="6">
        <v>12838.44</v>
      </c>
      <c r="H40" s="6">
        <v>0</v>
      </c>
      <c r="I40" s="6">
        <v>0</v>
      </c>
      <c r="J40" s="7">
        <f t="shared" si="10"/>
        <v>49985.71</v>
      </c>
      <c r="K40" s="5">
        <f>J40/J44</f>
        <v>0.10122212974512242</v>
      </c>
      <c r="N40" s="4" t="s">
        <v>14</v>
      </c>
      <c r="O40" s="6">
        <v>7220.3487999999998</v>
      </c>
      <c r="P40" s="6">
        <v>1569.9976000000001</v>
      </c>
      <c r="Q40" s="6">
        <v>0</v>
      </c>
      <c r="R40" s="6">
        <v>9824.9872000000014</v>
      </c>
      <c r="S40" s="6">
        <v>2807.1392000000005</v>
      </c>
      <c r="T40" s="6">
        <v>3359.38</v>
      </c>
      <c r="U40" s="6">
        <v>0</v>
      </c>
      <c r="V40" s="6">
        <v>0</v>
      </c>
      <c r="W40" s="7">
        <f t="shared" si="11"/>
        <v>24781.852800000004</v>
      </c>
      <c r="X40" s="5">
        <f>W40/W44</f>
        <v>7.3461303949743914E-2</v>
      </c>
    </row>
    <row r="41" spans="1:24" ht="14.4">
      <c r="A41" s="4" t="s">
        <v>15</v>
      </c>
      <c r="B41" s="6">
        <v>26389.439999999999</v>
      </c>
      <c r="C41" s="6">
        <v>4661.8</v>
      </c>
      <c r="D41" s="6">
        <v>1433.52</v>
      </c>
      <c r="E41" s="6">
        <v>14988.27</v>
      </c>
      <c r="F41" s="6">
        <v>12510.87</v>
      </c>
      <c r="G41" s="6">
        <v>2990.48</v>
      </c>
      <c r="H41" s="6">
        <v>103.12</v>
      </c>
      <c r="I41" s="6">
        <v>0</v>
      </c>
      <c r="J41" s="7">
        <f t="shared" si="10"/>
        <v>63077.500000000007</v>
      </c>
      <c r="K41" s="5">
        <f>J41/J44</f>
        <v>0.12773328395251282</v>
      </c>
      <c r="N41" s="4" t="s">
        <v>15</v>
      </c>
      <c r="O41" s="6">
        <v>21661.046399999999</v>
      </c>
      <c r="P41" s="6">
        <v>3694.1120000000001</v>
      </c>
      <c r="Q41" s="6">
        <v>1312.5568000000001</v>
      </c>
      <c r="R41" s="6">
        <v>9474.0948000000008</v>
      </c>
      <c r="S41" s="6">
        <v>5087.9398000000001</v>
      </c>
      <c r="T41" s="6">
        <v>1825.75</v>
      </c>
      <c r="U41" s="6">
        <v>0</v>
      </c>
      <c r="V41" s="6">
        <v>0</v>
      </c>
      <c r="W41" s="7">
        <f t="shared" si="11"/>
        <v>43055.499799999998</v>
      </c>
      <c r="X41" s="5">
        <f>W41/W44</f>
        <v>0.12763021324684559</v>
      </c>
    </row>
    <row r="42" spans="1:24" ht="14.4">
      <c r="A42" s="4" t="s">
        <v>16</v>
      </c>
      <c r="B42" s="6">
        <v>6597.36</v>
      </c>
      <c r="C42" s="6">
        <v>0</v>
      </c>
      <c r="D42" s="6">
        <v>0</v>
      </c>
      <c r="E42" s="6">
        <v>14121.18</v>
      </c>
      <c r="F42" s="6">
        <v>1734.18</v>
      </c>
      <c r="G42" s="6">
        <v>2423.3200000000002</v>
      </c>
      <c r="H42" s="6">
        <v>0</v>
      </c>
      <c r="I42" s="6">
        <v>0</v>
      </c>
      <c r="J42" s="7">
        <f t="shared" si="10"/>
        <v>24876.04</v>
      </c>
      <c r="K42" s="5">
        <f>J42/J44</f>
        <v>5.0374512004027858E-2</v>
      </c>
      <c r="N42" s="4" t="s">
        <v>16</v>
      </c>
      <c r="O42" s="6">
        <v>8494.5280000000002</v>
      </c>
      <c r="P42" s="6">
        <v>0</v>
      </c>
      <c r="Q42" s="6">
        <v>0</v>
      </c>
      <c r="R42" s="6">
        <v>12281.234000000002</v>
      </c>
      <c r="S42" s="6">
        <v>1403.5696000000003</v>
      </c>
      <c r="T42" s="6">
        <v>1168.48</v>
      </c>
      <c r="U42" s="6">
        <v>0</v>
      </c>
      <c r="V42" s="6">
        <v>0</v>
      </c>
      <c r="W42" s="7">
        <f t="shared" si="11"/>
        <v>23347.811600000001</v>
      </c>
      <c r="X42" s="5">
        <f>W42/W44</f>
        <v>6.921034913535426E-2</v>
      </c>
    </row>
    <row r="43" spans="1:24" ht="14.4">
      <c r="A43" s="4" t="s">
        <v>17</v>
      </c>
      <c r="B43" s="6">
        <v>5097.96</v>
      </c>
      <c r="C43" s="6">
        <v>3651.2000000000003</v>
      </c>
      <c r="D43" s="6">
        <v>3446.2400000000002</v>
      </c>
      <c r="E43" s="6">
        <v>16226.970000000001</v>
      </c>
      <c r="F43" s="6">
        <v>16288.905000000001</v>
      </c>
      <c r="G43" s="6">
        <v>3351.4</v>
      </c>
      <c r="H43" s="6">
        <v>2681.12</v>
      </c>
      <c r="I43" s="6">
        <v>0</v>
      </c>
      <c r="J43" s="7">
        <f t="shared" si="10"/>
        <v>50743.795000000006</v>
      </c>
      <c r="K43" s="5">
        <f>J43/J44</f>
        <v>0.10275726805220722</v>
      </c>
      <c r="N43" s="4" t="s">
        <v>17</v>
      </c>
      <c r="O43" s="6">
        <v>4778.1720000000005</v>
      </c>
      <c r="P43" s="6">
        <v>5541.1680000000006</v>
      </c>
      <c r="Q43" s="6">
        <v>2050.87</v>
      </c>
      <c r="R43" s="6">
        <v>7895.0790000000006</v>
      </c>
      <c r="S43" s="6">
        <v>13158.465</v>
      </c>
      <c r="T43" s="6">
        <v>4746.9500000000007</v>
      </c>
      <c r="U43" s="6">
        <v>1168.48</v>
      </c>
      <c r="V43" s="6">
        <v>0</v>
      </c>
      <c r="W43" s="7">
        <f t="shared" si="11"/>
        <v>39339.184000000001</v>
      </c>
      <c r="X43" s="5">
        <f>W43/W44</f>
        <v>0.11661386968446935</v>
      </c>
    </row>
    <row r="44" spans="1:24">
      <c r="A44" s="8" t="s">
        <v>8</v>
      </c>
      <c r="B44" s="7">
        <f>SUM(B37:B43)</f>
        <v>147503.47499999998</v>
      </c>
      <c r="C44" s="7">
        <f t="shared" ref="C44:H44" si="12">SUM(C37:C43)</f>
        <v>93529.4</v>
      </c>
      <c r="D44" s="7">
        <f t="shared" si="12"/>
        <v>75817.280000000013</v>
      </c>
      <c r="E44" s="7">
        <f t="shared" si="12"/>
        <v>79710.345000000001</v>
      </c>
      <c r="F44" s="7">
        <f t="shared" si="12"/>
        <v>59519.534999999996</v>
      </c>
      <c r="G44" s="7">
        <f t="shared" si="12"/>
        <v>34854.559999999998</v>
      </c>
      <c r="H44" s="7">
        <f t="shared" si="12"/>
        <v>2887.3599999999997</v>
      </c>
      <c r="I44" s="7">
        <f>SUM(I37:I43)</f>
        <v>0</v>
      </c>
      <c r="J44" s="31">
        <f>SUM(B44:I44)</f>
        <v>493821.95499999996</v>
      </c>
      <c r="N44" s="8" t="s">
        <v>8</v>
      </c>
      <c r="O44" s="7">
        <f>SUM(O37:O43)</f>
        <v>89192.544000000009</v>
      </c>
      <c r="P44" s="7">
        <f t="shared" ref="P44:U44" si="13">SUM(P37:P43)</f>
        <v>100849.25760000001</v>
      </c>
      <c r="Q44" s="7">
        <f t="shared" si="13"/>
        <v>27563.692799999997</v>
      </c>
      <c r="R44" s="7">
        <f t="shared" si="13"/>
        <v>58949.923200000005</v>
      </c>
      <c r="S44" s="7">
        <f t="shared" si="13"/>
        <v>44212.4424</v>
      </c>
      <c r="T44" s="7">
        <f t="shared" si="13"/>
        <v>12269.04</v>
      </c>
      <c r="U44" s="7">
        <f t="shared" si="13"/>
        <v>4308.7700000000004</v>
      </c>
      <c r="V44" s="7">
        <f>SUM(V37:V43)</f>
        <v>0</v>
      </c>
      <c r="W44" s="31">
        <f>SUM(O44:V44)</f>
        <v>337345.67</v>
      </c>
    </row>
    <row r="49" spans="1:24">
      <c r="A49" s="1" t="s">
        <v>48</v>
      </c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2" t="s">
        <v>5</v>
      </c>
      <c r="H49" s="2" t="s">
        <v>6</v>
      </c>
      <c r="I49" s="2" t="s">
        <v>7</v>
      </c>
      <c r="J49" s="3" t="s">
        <v>8</v>
      </c>
      <c r="K49" s="2" t="s">
        <v>9</v>
      </c>
      <c r="N49" s="1" t="s">
        <v>48</v>
      </c>
      <c r="O49" s="2" t="s">
        <v>0</v>
      </c>
      <c r="P49" s="2" t="s">
        <v>1</v>
      </c>
      <c r="Q49" s="2" t="s">
        <v>2</v>
      </c>
      <c r="R49" s="2" t="s">
        <v>3</v>
      </c>
      <c r="S49" s="2" t="s">
        <v>4</v>
      </c>
      <c r="T49" s="2" t="s">
        <v>5</v>
      </c>
      <c r="U49" s="2" t="s">
        <v>6</v>
      </c>
      <c r="V49" s="2" t="s">
        <v>7</v>
      </c>
      <c r="W49" s="3" t="s">
        <v>8</v>
      </c>
      <c r="X49" s="2" t="s">
        <v>9</v>
      </c>
    </row>
    <row r="50" spans="1:24" ht="14.4">
      <c r="A50" s="4" t="s">
        <v>18</v>
      </c>
      <c r="B50" s="6">
        <v>13269.69</v>
      </c>
      <c r="C50" s="6">
        <v>5770.2</v>
      </c>
      <c r="D50" s="6">
        <v>11193.04</v>
      </c>
      <c r="E50" s="6">
        <v>0</v>
      </c>
      <c r="F50" s="6">
        <v>11334.105</v>
      </c>
      <c r="G50" s="6">
        <v>7785.56</v>
      </c>
      <c r="H50" s="6">
        <v>0</v>
      </c>
      <c r="I50" s="6">
        <v>0</v>
      </c>
      <c r="J50" s="7">
        <f>SUM(B50:I50)</f>
        <v>49352.595000000001</v>
      </c>
      <c r="K50" s="5">
        <f>J50/J56</f>
        <v>9.9940058355647635E-2</v>
      </c>
      <c r="N50" s="4" t="s">
        <v>18</v>
      </c>
      <c r="O50" s="6">
        <v>3248.8399999999997</v>
      </c>
      <c r="P50" s="6">
        <v>17230</v>
      </c>
      <c r="Q50" s="6">
        <v>4897.6000000000004</v>
      </c>
      <c r="R50" s="6">
        <v>0</v>
      </c>
      <c r="S50" s="6">
        <v>7201.1500000000005</v>
      </c>
      <c r="T50" s="6">
        <v>0</v>
      </c>
      <c r="U50" s="6">
        <v>0</v>
      </c>
      <c r="V50" s="6">
        <v>0</v>
      </c>
      <c r="W50" s="7">
        <f>SUM(O50:V50)</f>
        <v>32577.590000000004</v>
      </c>
      <c r="X50" s="5">
        <f>W50/W56</f>
        <v>9.6570351710754149E-2</v>
      </c>
    </row>
    <row r="51" spans="1:24" ht="14.4">
      <c r="A51" s="4" t="s">
        <v>19</v>
      </c>
      <c r="B51" s="6">
        <v>23765.489999999998</v>
      </c>
      <c r="C51" s="6">
        <v>56398</v>
      </c>
      <c r="D51" s="6">
        <v>17057.439999999999</v>
      </c>
      <c r="E51" s="6">
        <v>0</v>
      </c>
      <c r="F51" s="6">
        <v>1424.5050000000001</v>
      </c>
      <c r="G51" s="6">
        <v>3351.4</v>
      </c>
      <c r="H51" s="6">
        <v>103.12</v>
      </c>
      <c r="I51" s="6">
        <v>0</v>
      </c>
      <c r="J51" s="7">
        <f t="shared" ref="J51:J55" si="14">SUM(B51:I51)</f>
        <v>102099.95499999999</v>
      </c>
      <c r="K51" s="5">
        <f>J51/J56</f>
        <v>0.20675458830095958</v>
      </c>
      <c r="N51" s="4" t="s">
        <v>19</v>
      </c>
      <c r="O51" s="6">
        <v>11786.1576</v>
      </c>
      <c r="P51" s="6">
        <v>46638.164000000004</v>
      </c>
      <c r="Q51" s="6">
        <v>10992.663199999999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7">
        <f t="shared" ref="W51:W55" si="15">SUM(O51:V51)</f>
        <v>69416.984800000006</v>
      </c>
      <c r="X51" s="5">
        <f>W51/W56</f>
        <v>0.20577405010119149</v>
      </c>
    </row>
    <row r="52" spans="1:24" ht="14.4">
      <c r="A52" s="4" t="s">
        <v>20</v>
      </c>
      <c r="B52" s="6">
        <v>4985.5050000000001</v>
      </c>
      <c r="C52" s="6">
        <v>6748.2000000000007</v>
      </c>
      <c r="D52" s="6">
        <v>1882.4</v>
      </c>
      <c r="E52" s="6">
        <v>0</v>
      </c>
      <c r="F52" s="6">
        <v>309.67500000000001</v>
      </c>
      <c r="G52" s="6">
        <v>103.12</v>
      </c>
      <c r="H52" s="6">
        <v>0</v>
      </c>
      <c r="I52" s="6">
        <v>0</v>
      </c>
      <c r="J52" s="7">
        <f t="shared" si="14"/>
        <v>14028.900000000001</v>
      </c>
      <c r="K52" s="5">
        <f>J52/J56</f>
        <v>2.8408821960943395E-2</v>
      </c>
      <c r="N52" s="4" t="s">
        <v>20</v>
      </c>
      <c r="O52" s="6">
        <v>530.90800000000002</v>
      </c>
      <c r="P52" s="6">
        <v>6926.46</v>
      </c>
      <c r="Q52" s="6">
        <v>820.34799999999996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7">
        <f t="shared" si="15"/>
        <v>8277.7160000000003</v>
      </c>
      <c r="X52" s="5">
        <f>W52/W56</f>
        <v>2.4537786419490729E-2</v>
      </c>
    </row>
    <row r="53" spans="1:24" ht="14.4">
      <c r="A53" s="4" t="s">
        <v>21</v>
      </c>
      <c r="B53" s="6">
        <v>824.67</v>
      </c>
      <c r="C53" s="6">
        <v>1010.6</v>
      </c>
      <c r="D53" s="6">
        <v>579.20000000000005</v>
      </c>
      <c r="E53" s="6">
        <v>0</v>
      </c>
      <c r="F53" s="6">
        <v>61.935000000000002</v>
      </c>
      <c r="G53" s="6">
        <v>51.56</v>
      </c>
      <c r="H53" s="6">
        <v>0</v>
      </c>
      <c r="I53" s="6">
        <v>0</v>
      </c>
      <c r="J53" s="7">
        <f t="shared" si="14"/>
        <v>2527.9650000000001</v>
      </c>
      <c r="K53" s="5">
        <f>J53/J56</f>
        <v>5.1191830869488173E-3</v>
      </c>
      <c r="N53" s="4" t="s">
        <v>21</v>
      </c>
      <c r="O53" s="6">
        <v>424.72640000000001</v>
      </c>
      <c r="P53" s="6">
        <v>369.41120000000001</v>
      </c>
      <c r="Q53" s="6">
        <v>492.20880000000005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7">
        <f t="shared" si="15"/>
        <v>1286.3464000000001</v>
      </c>
      <c r="X53" s="5">
        <f>W53/W56</f>
        <v>3.813140390982342E-3</v>
      </c>
    </row>
    <row r="54" spans="1:24" ht="14.4">
      <c r="A54" s="4" t="s">
        <v>22</v>
      </c>
      <c r="B54" s="6">
        <v>20279.384999999998</v>
      </c>
      <c r="C54" s="6">
        <v>1108.4000000000001</v>
      </c>
      <c r="D54" s="6">
        <v>35794.559999999998</v>
      </c>
      <c r="E54" s="6">
        <v>9166.380000000001</v>
      </c>
      <c r="F54" s="6">
        <v>6627.0450000000001</v>
      </c>
      <c r="G54" s="6">
        <v>618.72</v>
      </c>
      <c r="H54" s="6">
        <v>0</v>
      </c>
      <c r="I54" s="6">
        <v>0</v>
      </c>
      <c r="J54" s="7">
        <f t="shared" si="14"/>
        <v>73594.490000000005</v>
      </c>
      <c r="K54" s="5">
        <f>J54/J56</f>
        <v>0.14903041319821433</v>
      </c>
      <c r="N54" s="4" t="s">
        <v>22</v>
      </c>
      <c r="O54" s="6">
        <v>6339.2</v>
      </c>
      <c r="P54" s="6">
        <v>15093.48</v>
      </c>
      <c r="Q54" s="6">
        <v>6979.08</v>
      </c>
      <c r="R54" s="6">
        <v>8772.3100000000013</v>
      </c>
      <c r="S54" s="6">
        <v>6022.7800000000007</v>
      </c>
      <c r="T54" s="6">
        <v>0</v>
      </c>
      <c r="U54" s="6">
        <v>0</v>
      </c>
      <c r="V54" s="6">
        <v>0</v>
      </c>
      <c r="W54" s="7">
        <f t="shared" si="15"/>
        <v>43206.850000000006</v>
      </c>
      <c r="X54" s="5">
        <f>W54/W56</f>
        <v>0.12807886343998429</v>
      </c>
    </row>
    <row r="55" spans="1:24" ht="14.4">
      <c r="A55" s="9" t="s">
        <v>23</v>
      </c>
      <c r="B55" s="10">
        <v>84378.735000000001</v>
      </c>
      <c r="C55" s="10">
        <v>22494</v>
      </c>
      <c r="D55" s="10">
        <v>9310.64</v>
      </c>
      <c r="E55" s="10">
        <v>70543.964999999997</v>
      </c>
      <c r="F55" s="10">
        <v>39762.270000000004</v>
      </c>
      <c r="G55" s="10">
        <v>22944.2</v>
      </c>
      <c r="H55" s="10">
        <v>2784.2400000000002</v>
      </c>
      <c r="I55" s="10">
        <v>0</v>
      </c>
      <c r="J55" s="7">
        <f t="shared" si="14"/>
        <v>252218.05</v>
      </c>
      <c r="K55" s="5">
        <f>J55/J56</f>
        <v>0.51074693509728619</v>
      </c>
      <c r="N55" s="9" t="s">
        <v>23</v>
      </c>
      <c r="O55" s="10">
        <v>66894.407999999996</v>
      </c>
      <c r="P55" s="10">
        <v>14591.742400000001</v>
      </c>
      <c r="Q55" s="10">
        <v>3363.4268000000002</v>
      </c>
      <c r="R55" s="10">
        <v>50177.613200000007</v>
      </c>
      <c r="S55" s="10">
        <v>31053.977400000003</v>
      </c>
      <c r="T55" s="10">
        <v>12269.04</v>
      </c>
      <c r="U55" s="10">
        <v>4308.7700000000004</v>
      </c>
      <c r="V55" s="10">
        <v>0</v>
      </c>
      <c r="W55" s="7">
        <f t="shared" si="15"/>
        <v>182658.97780000002</v>
      </c>
      <c r="X55" s="5">
        <f>W55/W56</f>
        <v>0.54145938141135774</v>
      </c>
    </row>
    <row r="56" spans="1:24">
      <c r="A56" s="8" t="s">
        <v>8</v>
      </c>
      <c r="B56" s="7">
        <f>SUM(B50:B55)</f>
        <v>147503.47499999998</v>
      </c>
      <c r="C56" s="7">
        <f t="shared" ref="C56:I56" si="16">SUM(C50:C55)</f>
        <v>93529.4</v>
      </c>
      <c r="D56" s="7">
        <f t="shared" si="16"/>
        <v>75817.279999999999</v>
      </c>
      <c r="E56" s="7">
        <f t="shared" si="16"/>
        <v>79710.345000000001</v>
      </c>
      <c r="F56" s="7">
        <f t="shared" si="16"/>
        <v>59519.535000000003</v>
      </c>
      <c r="G56" s="7">
        <f t="shared" si="16"/>
        <v>34854.559999999998</v>
      </c>
      <c r="H56" s="7">
        <f t="shared" si="16"/>
        <v>2887.36</v>
      </c>
      <c r="I56" s="7">
        <f t="shared" si="16"/>
        <v>0</v>
      </c>
      <c r="J56" s="7">
        <f>SUM(B56:I56)</f>
        <v>493821.95500000002</v>
      </c>
      <c r="N56" s="8" t="s">
        <v>8</v>
      </c>
      <c r="O56" s="7">
        <v>89192.544000000009</v>
      </c>
      <c r="P56" s="7">
        <v>100849.25760000001</v>
      </c>
      <c r="Q56" s="7">
        <v>27563.692799999997</v>
      </c>
      <c r="R56" s="7">
        <v>58949.923200000005</v>
      </c>
      <c r="S56" s="7">
        <v>44212.4424</v>
      </c>
      <c r="T56" s="7">
        <v>12269.04</v>
      </c>
      <c r="U56" s="7">
        <v>4308.7700000000004</v>
      </c>
      <c r="V56" s="7">
        <v>0</v>
      </c>
      <c r="W56" s="31">
        <f>SUM(O56:V56)</f>
        <v>337345.67</v>
      </c>
    </row>
    <row r="61" spans="1:24">
      <c r="A61" s="1" t="s">
        <v>53</v>
      </c>
      <c r="B61" s="2" t="s">
        <v>24</v>
      </c>
      <c r="C61" s="2" t="s">
        <v>10</v>
      </c>
      <c r="D61" s="11" t="s">
        <v>25</v>
      </c>
      <c r="N61" s="1" t="s">
        <v>53</v>
      </c>
      <c r="O61" s="2" t="s">
        <v>24</v>
      </c>
      <c r="P61" s="2" t="s">
        <v>10</v>
      </c>
      <c r="Q61" s="11" t="s">
        <v>25</v>
      </c>
    </row>
    <row r="62" spans="1:24">
      <c r="A62" s="4" t="s">
        <v>18</v>
      </c>
      <c r="B62" s="12">
        <v>60</v>
      </c>
      <c r="C62" s="6">
        <v>49352.595000000001</v>
      </c>
      <c r="D62" s="7">
        <f>C62/B62</f>
        <v>822.54325000000006</v>
      </c>
      <c r="N62" s="4" t="s">
        <v>18</v>
      </c>
      <c r="O62" s="12">
        <v>40.200000000000003</v>
      </c>
      <c r="P62" s="6">
        <v>32577.590000000004</v>
      </c>
      <c r="Q62" s="7">
        <f>P62/O62</f>
        <v>810.38781094527371</v>
      </c>
    </row>
    <row r="63" spans="1:24">
      <c r="A63" s="4" t="s">
        <v>19</v>
      </c>
      <c r="B63" s="12">
        <v>212</v>
      </c>
      <c r="C63" s="6">
        <v>102099.95499999999</v>
      </c>
      <c r="D63" s="7">
        <f t="shared" ref="D63:D66" si="17">C63/B63</f>
        <v>481.60356132075464</v>
      </c>
      <c r="N63" s="4" t="s">
        <v>19</v>
      </c>
      <c r="O63" s="12">
        <v>142.04000000000002</v>
      </c>
      <c r="P63" s="6">
        <v>69416.984800000006</v>
      </c>
      <c r="Q63" s="7">
        <f t="shared" ref="Q63:Q66" si="18">P63/O63</f>
        <v>488.71433962264149</v>
      </c>
    </row>
    <row r="64" spans="1:24">
      <c r="A64" s="4" t="s">
        <v>20</v>
      </c>
      <c r="B64" s="12">
        <v>120</v>
      </c>
      <c r="C64" s="6">
        <v>14028.900000000001</v>
      </c>
      <c r="D64" s="7">
        <f t="shared" si="17"/>
        <v>116.90750000000001</v>
      </c>
      <c r="N64" s="4" t="s">
        <v>20</v>
      </c>
      <c r="O64" s="12">
        <v>80.400000000000006</v>
      </c>
      <c r="P64" s="6">
        <v>8277.7160000000003</v>
      </c>
      <c r="Q64" s="7">
        <f t="shared" si="18"/>
        <v>102.95666666666666</v>
      </c>
    </row>
    <row r="65" spans="1:17">
      <c r="A65" s="4" t="s">
        <v>21</v>
      </c>
      <c r="B65" s="12">
        <v>20</v>
      </c>
      <c r="C65" s="6">
        <v>2527.9650000000001</v>
      </c>
      <c r="D65" s="7">
        <f t="shared" si="17"/>
        <v>126.39825</v>
      </c>
      <c r="N65" s="4" t="s">
        <v>21</v>
      </c>
      <c r="O65" s="12">
        <v>13.4</v>
      </c>
      <c r="P65" s="6">
        <v>1286.3464000000001</v>
      </c>
      <c r="Q65" s="7">
        <f t="shared" si="18"/>
        <v>95.996000000000009</v>
      </c>
    </row>
    <row r="66" spans="1:17">
      <c r="A66" s="13" t="s">
        <v>22</v>
      </c>
      <c r="B66" s="12">
        <v>35</v>
      </c>
      <c r="C66" s="6">
        <v>73594.490000000005</v>
      </c>
      <c r="D66" s="7">
        <f t="shared" si="17"/>
        <v>2102.6997142857144</v>
      </c>
      <c r="N66" s="13" t="s">
        <v>22</v>
      </c>
      <c r="O66" s="12">
        <v>23.450000000000003</v>
      </c>
      <c r="P66" s="6">
        <v>43206.850000000006</v>
      </c>
      <c r="Q66" s="7">
        <f t="shared" si="18"/>
        <v>1842.5095948827293</v>
      </c>
    </row>
    <row r="67" spans="1:17">
      <c r="A67" s="14" t="s">
        <v>23</v>
      </c>
      <c r="B67" s="80">
        <f>J55</f>
        <v>252218.05</v>
      </c>
      <c r="C67" s="80"/>
      <c r="D67" s="80"/>
      <c r="N67" s="14" t="s">
        <v>23</v>
      </c>
      <c r="O67" s="81">
        <f>W55</f>
        <v>182658.97780000002</v>
      </c>
      <c r="P67" s="81"/>
      <c r="Q67" s="81"/>
    </row>
  </sheetData>
  <mergeCells count="6">
    <mergeCell ref="B67:D67"/>
    <mergeCell ref="O67:Q67"/>
    <mergeCell ref="B31:D31"/>
    <mergeCell ref="O31:Q31"/>
    <mergeCell ref="B1:I1"/>
    <mergeCell ref="O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24ED-598A-4B66-82BD-204E25295084}">
  <dimension ref="A1:V56"/>
  <sheetViews>
    <sheetView topLeftCell="F1" workbookViewId="0">
      <pane ySplit="1" topLeftCell="A41" activePane="bottomLeft" state="frozen"/>
      <selection pane="bottomLeft" activeCell="N49" sqref="N49:N53"/>
    </sheetView>
  </sheetViews>
  <sheetFormatPr defaultRowHeight="13.8"/>
  <cols>
    <col min="1" max="1" width="29.5" customWidth="1"/>
    <col min="2" max="7" width="11.69921875" customWidth="1"/>
    <col min="8" max="8" width="9.5" customWidth="1"/>
    <col min="11" max="11" width="9" customWidth="1"/>
    <col min="12" max="12" width="29" customWidth="1"/>
    <col min="13" max="19" width="11.69921875" customWidth="1"/>
  </cols>
  <sheetData>
    <row r="1" spans="1:22">
      <c r="B1" s="84">
        <v>2023</v>
      </c>
      <c r="C1" s="84"/>
      <c r="D1" s="84"/>
      <c r="E1" s="84"/>
      <c r="F1" s="84"/>
      <c r="M1" s="84">
        <v>2024</v>
      </c>
      <c r="N1" s="84"/>
      <c r="O1" s="84"/>
      <c r="P1" s="84"/>
      <c r="Q1" s="84"/>
      <c r="R1" s="84"/>
    </row>
    <row r="2" spans="1:22">
      <c r="A2" s="1" t="s">
        <v>75</v>
      </c>
      <c r="B2" s="2" t="s">
        <v>76</v>
      </c>
      <c r="C2" s="2" t="s">
        <v>77</v>
      </c>
      <c r="D2" s="2" t="s">
        <v>78</v>
      </c>
      <c r="E2" s="2" t="s">
        <v>79</v>
      </c>
      <c r="F2" s="2" t="s">
        <v>80</v>
      </c>
      <c r="G2" s="3" t="s">
        <v>8</v>
      </c>
      <c r="H2" s="2" t="s">
        <v>9</v>
      </c>
      <c r="L2" s="1" t="s">
        <v>75</v>
      </c>
      <c r="M2" s="2" t="s">
        <v>76</v>
      </c>
      <c r="N2" s="2" t="s">
        <v>77</v>
      </c>
      <c r="O2" s="2" t="s">
        <v>81</v>
      </c>
      <c r="P2" s="2" t="s">
        <v>78</v>
      </c>
      <c r="Q2" s="2" t="s">
        <v>79</v>
      </c>
      <c r="R2" s="2" t="s">
        <v>80</v>
      </c>
      <c r="S2" s="3" t="s">
        <v>8</v>
      </c>
      <c r="T2" s="2" t="s">
        <v>9</v>
      </c>
    </row>
    <row r="3" spans="1:22">
      <c r="A3" s="4" t="s">
        <v>11</v>
      </c>
      <c r="B3" s="12">
        <v>621.5</v>
      </c>
      <c r="C3" s="12">
        <v>733</v>
      </c>
      <c r="D3" s="12">
        <v>35.5</v>
      </c>
      <c r="E3" s="12">
        <v>73</v>
      </c>
      <c r="F3" s="12">
        <v>0</v>
      </c>
      <c r="G3" s="53">
        <f>SUM(B3:F3)</f>
        <v>1463</v>
      </c>
      <c r="H3" s="54">
        <f>G3/G10</f>
        <v>0.52222023915759419</v>
      </c>
      <c r="L3" s="4" t="s">
        <v>11</v>
      </c>
      <c r="M3" s="12">
        <v>371.85</v>
      </c>
      <c r="N3" s="12">
        <v>431.48</v>
      </c>
      <c r="O3" s="12">
        <v>0</v>
      </c>
      <c r="P3" s="12">
        <v>34.840000000000003</v>
      </c>
      <c r="Q3" s="12">
        <v>33.5</v>
      </c>
      <c r="R3" s="12">
        <v>0</v>
      </c>
      <c r="S3" s="53">
        <f t="shared" ref="S3:S10" si="0">SUM(M3:R3)</f>
        <v>871.67000000000007</v>
      </c>
      <c r="T3" s="54">
        <f>S3/S10</f>
        <v>0.4322259136212625</v>
      </c>
      <c r="V3" s="27"/>
    </row>
    <row r="4" spans="1:22">
      <c r="A4" s="4" t="s">
        <v>91</v>
      </c>
      <c r="B4" s="12">
        <v>14.5</v>
      </c>
      <c r="C4" s="12">
        <v>63</v>
      </c>
      <c r="D4" s="12">
        <v>0</v>
      </c>
      <c r="E4" s="12">
        <v>0</v>
      </c>
      <c r="F4" s="12">
        <v>0</v>
      </c>
      <c r="G4" s="53">
        <f t="shared" ref="G4:G9" si="1">SUM(B4:F4)</f>
        <v>77.5</v>
      </c>
      <c r="H4" s="54">
        <f>G4/G10</f>
        <v>2.7663751561663393E-2</v>
      </c>
      <c r="L4" s="4" t="s">
        <v>92</v>
      </c>
      <c r="M4" s="12">
        <v>0</v>
      </c>
      <c r="N4" s="12">
        <v>0</v>
      </c>
      <c r="O4" s="12">
        <v>108.54</v>
      </c>
      <c r="P4" s="12">
        <v>0</v>
      </c>
      <c r="Q4" s="12">
        <v>0</v>
      </c>
      <c r="R4" s="12">
        <v>0</v>
      </c>
      <c r="S4" s="53">
        <f t="shared" si="0"/>
        <v>108.54</v>
      </c>
      <c r="T4" s="54">
        <f>S4/S10</f>
        <v>5.3820598006644522E-2</v>
      </c>
    </row>
    <row r="5" spans="1:22">
      <c r="A5" s="4" t="s">
        <v>82</v>
      </c>
      <c r="B5" s="12">
        <v>150</v>
      </c>
      <c r="C5" s="12">
        <v>12.5</v>
      </c>
      <c r="D5" s="12">
        <v>0</v>
      </c>
      <c r="E5" s="12">
        <v>48</v>
      </c>
      <c r="F5" s="12">
        <v>0</v>
      </c>
      <c r="G5" s="53">
        <f t="shared" si="1"/>
        <v>210.5</v>
      </c>
      <c r="H5" s="54">
        <f>G5/G10</f>
        <v>7.5138318757808312E-2</v>
      </c>
      <c r="L5" s="4" t="s">
        <v>82</v>
      </c>
      <c r="M5" s="12">
        <v>156.78</v>
      </c>
      <c r="N5" s="12">
        <v>0</v>
      </c>
      <c r="O5" s="12">
        <v>0</v>
      </c>
      <c r="P5" s="12">
        <v>0</v>
      </c>
      <c r="Q5" s="12">
        <v>32.160000000000004</v>
      </c>
      <c r="R5" s="12">
        <v>0</v>
      </c>
      <c r="S5" s="53">
        <f t="shared" si="0"/>
        <v>188.94</v>
      </c>
      <c r="T5" s="54">
        <f>S5/S10</f>
        <v>9.3687707641196008E-2</v>
      </c>
    </row>
    <row r="6" spans="1:22">
      <c r="A6" s="4" t="s">
        <v>83</v>
      </c>
      <c r="B6" s="12">
        <v>174</v>
      </c>
      <c r="C6" s="12">
        <v>50.5</v>
      </c>
      <c r="D6" s="12">
        <v>22</v>
      </c>
      <c r="E6" s="12">
        <v>1</v>
      </c>
      <c r="F6" s="12">
        <v>0</v>
      </c>
      <c r="G6" s="53">
        <f t="shared" si="1"/>
        <v>247.5</v>
      </c>
      <c r="H6" s="54">
        <f>G6/G10</f>
        <v>8.8345529180795995E-2</v>
      </c>
      <c r="L6" s="4" t="s">
        <v>84</v>
      </c>
      <c r="M6" s="12">
        <v>168.84</v>
      </c>
      <c r="N6" s="12">
        <v>0</v>
      </c>
      <c r="O6" s="12">
        <v>42.88</v>
      </c>
      <c r="P6" s="12">
        <v>21.44</v>
      </c>
      <c r="Q6" s="12">
        <v>5.36</v>
      </c>
      <c r="R6" s="12">
        <v>0</v>
      </c>
      <c r="S6" s="53">
        <f t="shared" si="0"/>
        <v>238.52</v>
      </c>
      <c r="T6" s="54">
        <f>S6/S10</f>
        <v>0.11827242524916944</v>
      </c>
    </row>
    <row r="7" spans="1:22">
      <c r="A7" s="4" t="s">
        <v>85</v>
      </c>
      <c r="B7" s="12">
        <v>77</v>
      </c>
      <c r="C7" s="12">
        <v>63.5</v>
      </c>
      <c r="D7" s="12">
        <v>0</v>
      </c>
      <c r="E7" s="12">
        <v>28</v>
      </c>
      <c r="F7" s="12">
        <v>0</v>
      </c>
      <c r="G7" s="53">
        <f t="shared" si="1"/>
        <v>168.5</v>
      </c>
      <c r="H7" s="54">
        <f>G7/G10</f>
        <v>6.0146350169552026E-2</v>
      </c>
      <c r="L7" s="4" t="s">
        <v>85</v>
      </c>
      <c r="M7" s="12">
        <v>96.48</v>
      </c>
      <c r="N7" s="12">
        <v>10.72</v>
      </c>
      <c r="O7" s="12">
        <v>0</v>
      </c>
      <c r="P7" s="12">
        <v>0</v>
      </c>
      <c r="Q7" s="12">
        <v>54.940000000000005</v>
      </c>
      <c r="R7" s="12">
        <v>0</v>
      </c>
      <c r="S7" s="53">
        <f t="shared" si="0"/>
        <v>162.14000000000001</v>
      </c>
      <c r="T7" s="54">
        <f>S7/S10</f>
        <v>8.039867109634552E-2</v>
      </c>
    </row>
    <row r="8" spans="1:22">
      <c r="A8" s="20" t="s">
        <v>86</v>
      </c>
      <c r="B8" s="12">
        <v>153.5</v>
      </c>
      <c r="C8" s="12">
        <v>90</v>
      </c>
      <c r="D8" s="12">
        <v>0</v>
      </c>
      <c r="E8" s="12">
        <v>102</v>
      </c>
      <c r="F8" s="12">
        <v>22</v>
      </c>
      <c r="G8" s="53">
        <f t="shared" si="1"/>
        <v>367.5</v>
      </c>
      <c r="H8" s="54">
        <f>G8/G10</f>
        <v>0.13117972514724255</v>
      </c>
      <c r="L8" s="20" t="s">
        <v>86</v>
      </c>
      <c r="M8" s="12">
        <v>127.97000000000001</v>
      </c>
      <c r="N8" s="12">
        <v>33.5</v>
      </c>
      <c r="O8" s="12">
        <v>16.080000000000002</v>
      </c>
      <c r="P8" s="12">
        <v>10.72</v>
      </c>
      <c r="Q8" s="12">
        <v>49.580000000000005</v>
      </c>
      <c r="R8" s="12">
        <v>21.44</v>
      </c>
      <c r="S8" s="53">
        <f t="shared" si="0"/>
        <v>259.29000000000008</v>
      </c>
      <c r="T8" s="54">
        <f>S8/S10</f>
        <v>0.12857142857142861</v>
      </c>
    </row>
    <row r="9" spans="1:22">
      <c r="A9" s="4" t="s">
        <v>87</v>
      </c>
      <c r="B9" s="12">
        <v>111.5</v>
      </c>
      <c r="C9" s="12">
        <v>13.5</v>
      </c>
      <c r="D9" s="12">
        <v>0</v>
      </c>
      <c r="E9" s="12">
        <v>139</v>
      </c>
      <c r="F9" s="12">
        <v>3</v>
      </c>
      <c r="G9" s="53">
        <f t="shared" si="1"/>
        <v>267</v>
      </c>
      <c r="H9" s="54">
        <f>G9/G10</f>
        <v>9.5306086025343573E-2</v>
      </c>
      <c r="L9" s="4" t="s">
        <v>87</v>
      </c>
      <c r="M9" s="12">
        <v>83.08</v>
      </c>
      <c r="N9" s="12">
        <v>6.7</v>
      </c>
      <c r="O9" s="12">
        <v>0</v>
      </c>
      <c r="P9" s="12">
        <v>0</v>
      </c>
      <c r="Q9" s="12">
        <v>92.460000000000008</v>
      </c>
      <c r="R9" s="12">
        <v>5.36</v>
      </c>
      <c r="S9" s="53">
        <f t="shared" si="0"/>
        <v>187.60000000000002</v>
      </c>
      <c r="T9" s="54">
        <f>S9/S10</f>
        <v>9.3023255813953501E-2</v>
      </c>
    </row>
    <row r="10" spans="1:22">
      <c r="A10" s="8" t="s">
        <v>8</v>
      </c>
      <c r="B10" s="53">
        <f>SUM(B3:B9)</f>
        <v>1302</v>
      </c>
      <c r="C10" s="53">
        <f t="shared" ref="C10:F10" si="2">SUM(C3:C9)</f>
        <v>1026</v>
      </c>
      <c r="D10" s="53">
        <f t="shared" si="2"/>
        <v>57.5</v>
      </c>
      <c r="E10" s="53">
        <f t="shared" si="2"/>
        <v>391</v>
      </c>
      <c r="F10" s="53">
        <f t="shared" si="2"/>
        <v>25</v>
      </c>
      <c r="G10" s="53">
        <f>SUM(B10:F10)</f>
        <v>2801.5</v>
      </c>
      <c r="L10" s="8" t="s">
        <v>8</v>
      </c>
      <c r="M10" s="53">
        <f>SUM(M3:M9)</f>
        <v>1005.0000000000001</v>
      </c>
      <c r="N10" s="53">
        <f t="shared" ref="N10:R10" si="3">SUM(N3:N9)</f>
        <v>482.40000000000003</v>
      </c>
      <c r="O10" s="53">
        <f>SUM(O3:O9)</f>
        <v>167.50000000000003</v>
      </c>
      <c r="P10" s="53">
        <f t="shared" si="3"/>
        <v>67</v>
      </c>
      <c r="Q10" s="53">
        <f t="shared" si="3"/>
        <v>268</v>
      </c>
      <c r="R10" s="53">
        <f t="shared" si="3"/>
        <v>26.8</v>
      </c>
      <c r="S10" s="53">
        <f t="shared" si="0"/>
        <v>2016.7</v>
      </c>
    </row>
    <row r="15" spans="1:22">
      <c r="A15" s="1" t="s">
        <v>75</v>
      </c>
      <c r="B15" s="2" t="s">
        <v>76</v>
      </c>
      <c r="C15" s="2" t="s">
        <v>77</v>
      </c>
      <c r="D15" s="2" t="s">
        <v>78</v>
      </c>
      <c r="E15" s="2" t="s">
        <v>79</v>
      </c>
      <c r="F15" s="2" t="s">
        <v>80</v>
      </c>
      <c r="G15" s="3" t="s">
        <v>8</v>
      </c>
      <c r="H15" s="2" t="s">
        <v>9</v>
      </c>
      <c r="L15" s="1" t="s">
        <v>75</v>
      </c>
      <c r="M15" s="2" t="s">
        <v>76</v>
      </c>
      <c r="N15" s="2" t="s">
        <v>77</v>
      </c>
      <c r="O15" s="2" t="s">
        <v>81</v>
      </c>
      <c r="P15" s="2" t="s">
        <v>78</v>
      </c>
      <c r="Q15" s="2" t="s">
        <v>79</v>
      </c>
      <c r="R15" s="2" t="s">
        <v>80</v>
      </c>
      <c r="S15" s="3" t="s">
        <v>8</v>
      </c>
      <c r="T15" s="2" t="s">
        <v>9</v>
      </c>
    </row>
    <row r="16" spans="1:22">
      <c r="A16" s="4" t="s">
        <v>18</v>
      </c>
      <c r="B16" s="12">
        <v>510.5</v>
      </c>
      <c r="C16" s="12">
        <v>610.5</v>
      </c>
      <c r="D16" s="12">
        <v>1</v>
      </c>
      <c r="E16" s="12">
        <v>0</v>
      </c>
      <c r="F16" s="12">
        <v>0</v>
      </c>
      <c r="G16" s="53">
        <f>SUM(B16:F16)</f>
        <v>1122</v>
      </c>
      <c r="H16" s="54">
        <f>G16/G22</f>
        <v>0.40049973228627522</v>
      </c>
      <c r="L16" s="4" t="s">
        <v>18</v>
      </c>
      <c r="M16" s="12">
        <v>321.60000000000002</v>
      </c>
      <c r="N16" s="12">
        <v>348.40000000000003</v>
      </c>
      <c r="O16" s="12">
        <v>0</v>
      </c>
      <c r="P16" s="12">
        <v>0</v>
      </c>
      <c r="Q16" s="12">
        <v>0</v>
      </c>
      <c r="R16" s="12">
        <v>0</v>
      </c>
      <c r="S16" s="53">
        <f>SUM(M16:R16)</f>
        <v>670</v>
      </c>
      <c r="T16" s="54">
        <f>S16/S22</f>
        <v>0.33222591362126247</v>
      </c>
    </row>
    <row r="17" spans="1:20">
      <c r="A17" s="4" t="s">
        <v>19</v>
      </c>
      <c r="B17" s="12">
        <v>151.5</v>
      </c>
      <c r="C17" s="12">
        <v>77.5</v>
      </c>
      <c r="D17" s="12">
        <v>34.5</v>
      </c>
      <c r="E17" s="12">
        <v>47</v>
      </c>
      <c r="F17" s="12">
        <v>0</v>
      </c>
      <c r="G17" s="53">
        <f t="shared" ref="G17:G22" si="4">SUM(B17:F17)</f>
        <v>310.5</v>
      </c>
      <c r="H17" s="54">
        <f>G17/G22</f>
        <v>0.11083348206318044</v>
      </c>
      <c r="L17" s="4" t="s">
        <v>19</v>
      </c>
      <c r="M17" s="12">
        <v>140.70000000000002</v>
      </c>
      <c r="N17" s="12">
        <v>40.200000000000003</v>
      </c>
      <c r="O17" s="12">
        <v>26.8</v>
      </c>
      <c r="P17" s="12">
        <v>13.4</v>
      </c>
      <c r="Q17" s="12">
        <v>26.8</v>
      </c>
      <c r="R17" s="12">
        <v>0</v>
      </c>
      <c r="S17" s="53">
        <f t="shared" ref="S17:S21" si="5">SUM(M17:R17)</f>
        <v>247.90000000000006</v>
      </c>
      <c r="T17" s="54">
        <f>S17/S22</f>
        <v>0.12292358803986714</v>
      </c>
    </row>
    <row r="18" spans="1:20">
      <c r="A18" s="4" t="s">
        <v>20</v>
      </c>
      <c r="B18" s="12">
        <v>50.5</v>
      </c>
      <c r="C18" s="12">
        <v>66</v>
      </c>
      <c r="D18" s="12">
        <v>0</v>
      </c>
      <c r="E18" s="12">
        <v>0</v>
      </c>
      <c r="F18" s="12">
        <v>0</v>
      </c>
      <c r="G18" s="53">
        <f t="shared" si="4"/>
        <v>116.5</v>
      </c>
      <c r="H18" s="54">
        <f>G18/G22</f>
        <v>4.1584865250758524E-2</v>
      </c>
      <c r="L18" s="4" t="s">
        <v>20</v>
      </c>
      <c r="M18" s="12">
        <v>16.75</v>
      </c>
      <c r="N18" s="12">
        <v>42.88</v>
      </c>
      <c r="O18" s="12">
        <v>0</v>
      </c>
      <c r="P18" s="12">
        <v>21.44</v>
      </c>
      <c r="Q18" s="12">
        <v>0</v>
      </c>
      <c r="R18" s="12">
        <v>0</v>
      </c>
      <c r="S18" s="53">
        <f t="shared" si="5"/>
        <v>81.070000000000007</v>
      </c>
      <c r="T18" s="54">
        <f>S18/S22</f>
        <v>4.019933554817276E-2</v>
      </c>
    </row>
    <row r="19" spans="1:20">
      <c r="A19" s="4" t="s">
        <v>21</v>
      </c>
      <c r="B19" s="12">
        <v>9</v>
      </c>
      <c r="C19" s="12">
        <v>6</v>
      </c>
      <c r="D19" s="12">
        <v>0</v>
      </c>
      <c r="E19" s="12">
        <v>1</v>
      </c>
      <c r="F19" s="12">
        <v>0</v>
      </c>
      <c r="G19" s="53">
        <f t="shared" si="4"/>
        <v>16</v>
      </c>
      <c r="H19" s="54">
        <f>G19/G22</f>
        <v>5.7112261288595392E-3</v>
      </c>
      <c r="L19" s="4" t="s">
        <v>21</v>
      </c>
      <c r="M19" s="12">
        <v>16.080000000000002</v>
      </c>
      <c r="N19" s="12">
        <v>0</v>
      </c>
      <c r="O19" s="12">
        <v>0</v>
      </c>
      <c r="P19" s="12">
        <v>0</v>
      </c>
      <c r="Q19" s="12">
        <v>5.36</v>
      </c>
      <c r="R19" s="12">
        <v>0</v>
      </c>
      <c r="S19" s="53">
        <f t="shared" si="5"/>
        <v>21.44</v>
      </c>
      <c r="T19" s="54">
        <f>S19/S22</f>
        <v>1.0631229235880399E-2</v>
      </c>
    </row>
    <row r="20" spans="1:20">
      <c r="A20" s="4" t="s">
        <v>88</v>
      </c>
      <c r="B20" s="12">
        <v>8</v>
      </c>
      <c r="C20" s="12">
        <v>47.5</v>
      </c>
      <c r="D20" s="12">
        <v>0</v>
      </c>
      <c r="E20" s="12">
        <v>0</v>
      </c>
      <c r="F20" s="12">
        <v>0</v>
      </c>
      <c r="G20" s="53">
        <f t="shared" si="4"/>
        <v>55.5</v>
      </c>
      <c r="H20" s="54">
        <f>G20/G22</f>
        <v>1.9810815634481529E-2</v>
      </c>
      <c r="L20" s="4" t="s">
        <v>88</v>
      </c>
      <c r="M20" s="12">
        <v>0</v>
      </c>
      <c r="N20" s="12">
        <v>0</v>
      </c>
      <c r="O20" s="12">
        <v>42.88</v>
      </c>
      <c r="P20" s="12">
        <v>0</v>
      </c>
      <c r="Q20" s="12">
        <v>0</v>
      </c>
      <c r="R20" s="12">
        <v>0</v>
      </c>
      <c r="S20" s="53">
        <f t="shared" si="5"/>
        <v>42.88</v>
      </c>
      <c r="T20" s="54">
        <f>S20/S22</f>
        <v>2.1262458471760799E-2</v>
      </c>
    </row>
    <row r="21" spans="1:20">
      <c r="A21" s="55" t="s">
        <v>23</v>
      </c>
      <c r="B21" s="56">
        <v>572.5</v>
      </c>
      <c r="C21" s="56">
        <v>218.5</v>
      </c>
      <c r="D21" s="56">
        <v>22</v>
      </c>
      <c r="E21" s="56">
        <v>343</v>
      </c>
      <c r="F21" s="56">
        <v>25</v>
      </c>
      <c r="G21" s="53">
        <f t="shared" si="4"/>
        <v>1181</v>
      </c>
      <c r="H21" s="54">
        <f>G21/G22</f>
        <v>0.42155987863644478</v>
      </c>
      <c r="L21" s="55" t="s">
        <v>23</v>
      </c>
      <c r="M21" s="56">
        <v>509.87</v>
      </c>
      <c r="N21" s="56">
        <v>50.92</v>
      </c>
      <c r="O21" s="56">
        <v>97.820000000000007</v>
      </c>
      <c r="P21" s="56">
        <v>32.160000000000004</v>
      </c>
      <c r="Q21" s="56">
        <v>235.84</v>
      </c>
      <c r="R21" s="56">
        <v>26.8</v>
      </c>
      <c r="S21" s="53">
        <f t="shared" si="5"/>
        <v>953.41</v>
      </c>
      <c r="T21" s="54">
        <f>S21/S22</f>
        <v>0.47275747508305643</v>
      </c>
    </row>
    <row r="22" spans="1:20">
      <c r="A22" s="8" t="s">
        <v>8</v>
      </c>
      <c r="B22" s="53">
        <f>SUM(B16:B21)</f>
        <v>1302</v>
      </c>
      <c r="C22" s="53">
        <f t="shared" ref="C22:F22" si="6">SUM(C16:C21)</f>
        <v>1026</v>
      </c>
      <c r="D22" s="53">
        <f t="shared" si="6"/>
        <v>57.5</v>
      </c>
      <c r="E22" s="53">
        <f t="shared" si="6"/>
        <v>391</v>
      </c>
      <c r="F22" s="53">
        <f t="shared" si="6"/>
        <v>25</v>
      </c>
      <c r="G22" s="57">
        <f t="shared" si="4"/>
        <v>2801.5</v>
      </c>
      <c r="L22" s="8" t="s">
        <v>8</v>
      </c>
      <c r="M22" s="53">
        <f>SUM(M16:M21)</f>
        <v>1005</v>
      </c>
      <c r="N22" s="53">
        <f t="shared" ref="N22:R22" si="7">SUM(N16:N21)</f>
        <v>482.40000000000003</v>
      </c>
      <c r="O22" s="53">
        <f t="shared" si="7"/>
        <v>167.5</v>
      </c>
      <c r="P22" s="53">
        <f t="shared" si="7"/>
        <v>67</v>
      </c>
      <c r="Q22" s="53">
        <f t="shared" si="7"/>
        <v>268</v>
      </c>
      <c r="R22" s="53">
        <f t="shared" si="7"/>
        <v>26.8</v>
      </c>
      <c r="S22" s="57">
        <f>SUM(M22:R22)</f>
        <v>2016.7</v>
      </c>
    </row>
    <row r="26" spans="1:20">
      <c r="A26" s="1" t="s">
        <v>49</v>
      </c>
      <c r="B26" s="2" t="s">
        <v>24</v>
      </c>
      <c r="C26" s="2" t="s">
        <v>50</v>
      </c>
      <c r="D26" s="3" t="s">
        <v>73</v>
      </c>
      <c r="L26" s="1" t="s">
        <v>49</v>
      </c>
      <c r="M26" s="2" t="s">
        <v>24</v>
      </c>
      <c r="N26" s="2" t="s">
        <v>50</v>
      </c>
      <c r="O26" s="3" t="s">
        <v>73</v>
      </c>
    </row>
    <row r="27" spans="1:20">
      <c r="A27" s="4" t="s">
        <v>18</v>
      </c>
      <c r="B27" s="47">
        <v>410</v>
      </c>
      <c r="C27" s="12">
        <v>1122</v>
      </c>
      <c r="D27" s="17">
        <f>C27/B27</f>
        <v>2.7365853658536587</v>
      </c>
      <c r="L27" s="4" t="s">
        <v>18</v>
      </c>
      <c r="M27" s="58">
        <v>274.7</v>
      </c>
      <c r="N27" s="58">
        <v>670</v>
      </c>
      <c r="O27" s="17">
        <f>N27/M27</f>
        <v>2.4390243902439024</v>
      </c>
    </row>
    <row r="28" spans="1:20">
      <c r="A28" s="4" t="s">
        <v>19</v>
      </c>
      <c r="B28" s="47">
        <v>210</v>
      </c>
      <c r="C28" s="12">
        <v>310.5</v>
      </c>
      <c r="D28" s="17">
        <f t="shared" ref="D28:D31" si="8">C28/B28</f>
        <v>1.4785714285714286</v>
      </c>
      <c r="L28" s="4" t="s">
        <v>19</v>
      </c>
      <c r="M28" s="58">
        <v>140.70000000000002</v>
      </c>
      <c r="N28" s="58">
        <v>247.90000000000006</v>
      </c>
      <c r="O28" s="17">
        <f t="shared" ref="O28:O31" si="9">N28/M28</f>
        <v>1.7619047619047621</v>
      </c>
    </row>
    <row r="29" spans="1:20">
      <c r="A29" s="4" t="s">
        <v>20</v>
      </c>
      <c r="B29" s="47">
        <v>650</v>
      </c>
      <c r="C29" s="12">
        <v>116.5</v>
      </c>
      <c r="D29" s="17">
        <f t="shared" si="8"/>
        <v>0.17923076923076922</v>
      </c>
      <c r="L29" s="4" t="s">
        <v>20</v>
      </c>
      <c r="M29" s="58">
        <v>435.5</v>
      </c>
      <c r="N29" s="58">
        <v>81.070000000000007</v>
      </c>
      <c r="O29" s="17">
        <f t="shared" si="9"/>
        <v>0.18615384615384617</v>
      </c>
    </row>
    <row r="30" spans="1:20">
      <c r="A30" s="4" t="s">
        <v>21</v>
      </c>
      <c r="B30" s="47">
        <v>24</v>
      </c>
      <c r="C30" s="12">
        <v>16</v>
      </c>
      <c r="D30" s="17">
        <f t="shared" si="8"/>
        <v>0.66666666666666663</v>
      </c>
      <c r="L30" s="4" t="s">
        <v>21</v>
      </c>
      <c r="M30" s="58">
        <v>16.080000000000002</v>
      </c>
      <c r="N30" s="58">
        <v>21.44</v>
      </c>
      <c r="O30" s="17">
        <f t="shared" si="9"/>
        <v>1.3333333333333333</v>
      </c>
    </row>
    <row r="31" spans="1:20">
      <c r="A31" s="4" t="s">
        <v>88</v>
      </c>
      <c r="B31" s="47">
        <v>180</v>
      </c>
      <c r="C31" s="12">
        <v>55.5</v>
      </c>
      <c r="D31" s="17">
        <f t="shared" si="8"/>
        <v>0.30833333333333335</v>
      </c>
      <c r="L31" s="4" t="s">
        <v>88</v>
      </c>
      <c r="M31" s="58">
        <v>120.60000000000001</v>
      </c>
      <c r="N31" s="58">
        <v>42.88</v>
      </c>
      <c r="O31" s="17">
        <f t="shared" si="9"/>
        <v>0.35555555555555557</v>
      </c>
    </row>
    <row r="32" spans="1:20">
      <c r="A32" s="59" t="s">
        <v>23</v>
      </c>
      <c r="B32" s="86">
        <f>G21</f>
        <v>1181</v>
      </c>
      <c r="C32" s="87"/>
      <c r="D32" s="87"/>
      <c r="E32" s="60"/>
      <c r="F32" s="60"/>
      <c r="G32" s="60"/>
      <c r="H32" s="60"/>
      <c r="I32" s="60"/>
      <c r="J32" s="60"/>
      <c r="K32" s="60"/>
      <c r="L32" s="59" t="s">
        <v>23</v>
      </c>
      <c r="M32" s="86">
        <f>S21</f>
        <v>953.41</v>
      </c>
      <c r="N32" s="87"/>
      <c r="O32" s="87"/>
    </row>
    <row r="36" spans="1:20">
      <c r="A36" s="1" t="s">
        <v>89</v>
      </c>
      <c r="B36" s="2" t="s">
        <v>76</v>
      </c>
      <c r="C36" s="2" t="s">
        <v>77</v>
      </c>
      <c r="D36" s="2" t="s">
        <v>78</v>
      </c>
      <c r="E36" s="2" t="s">
        <v>79</v>
      </c>
      <c r="F36" s="2" t="s">
        <v>80</v>
      </c>
      <c r="G36" s="3" t="s">
        <v>8</v>
      </c>
      <c r="H36" s="2" t="s">
        <v>9</v>
      </c>
      <c r="L36" s="1" t="s">
        <v>89</v>
      </c>
      <c r="M36" s="2" t="s">
        <v>76</v>
      </c>
      <c r="N36" s="2" t="s">
        <v>77</v>
      </c>
      <c r="O36" s="2" t="s">
        <v>81</v>
      </c>
      <c r="P36" s="2" t="s">
        <v>78</v>
      </c>
      <c r="Q36" s="2" t="s">
        <v>79</v>
      </c>
      <c r="R36" s="2" t="s">
        <v>80</v>
      </c>
      <c r="S36" s="3" t="s">
        <v>8</v>
      </c>
      <c r="T36" s="2" t="s">
        <v>9</v>
      </c>
    </row>
    <row r="37" spans="1:20">
      <c r="A37" s="4" t="s">
        <v>11</v>
      </c>
      <c r="B37" s="6">
        <v>50652.25</v>
      </c>
      <c r="C37" s="6">
        <v>54242</v>
      </c>
      <c r="D37" s="6">
        <v>2121.125</v>
      </c>
      <c r="E37" s="6">
        <v>8103</v>
      </c>
      <c r="F37" s="6">
        <v>0</v>
      </c>
      <c r="G37" s="7">
        <f>SUM(B37:F37)</f>
        <v>115118.375</v>
      </c>
      <c r="H37" s="54">
        <f>G37/G44</f>
        <v>0.49529549760700964</v>
      </c>
      <c r="L37" s="4" t="s">
        <v>11</v>
      </c>
      <c r="M37" s="6">
        <v>31806</v>
      </c>
      <c r="N37" s="6">
        <v>33337.85</v>
      </c>
      <c r="O37" s="6">
        <v>0</v>
      </c>
      <c r="P37" s="6">
        <v>2187.5</v>
      </c>
      <c r="Q37" s="6">
        <v>3944</v>
      </c>
      <c r="R37" s="6">
        <v>0</v>
      </c>
      <c r="S37" s="7">
        <f t="shared" ref="S37:S44" si="10">SUM(M37:R37)</f>
        <v>71275.350000000006</v>
      </c>
      <c r="T37" s="54">
        <f>S37/S44</f>
        <v>0.4061901883966666</v>
      </c>
    </row>
    <row r="38" spans="1:20">
      <c r="A38" s="4" t="s">
        <v>91</v>
      </c>
      <c r="B38" s="6">
        <v>1181.75</v>
      </c>
      <c r="C38" s="6">
        <v>4662</v>
      </c>
      <c r="D38" s="6">
        <v>0</v>
      </c>
      <c r="E38" s="6">
        <v>0</v>
      </c>
      <c r="F38" s="6">
        <v>0</v>
      </c>
      <c r="G38" s="7">
        <f t="shared" ref="G38:G43" si="11">SUM(B38:F38)</f>
        <v>5843.75</v>
      </c>
      <c r="H38" s="54">
        <f>G38/G44</f>
        <v>2.5142667833358161E-2</v>
      </c>
      <c r="L38" s="4" t="s">
        <v>92</v>
      </c>
      <c r="M38" s="6">
        <v>0</v>
      </c>
      <c r="N38" s="6">
        <v>0</v>
      </c>
      <c r="O38" s="6">
        <v>8431.15</v>
      </c>
      <c r="P38" s="6">
        <v>0</v>
      </c>
      <c r="Q38" s="6">
        <v>0</v>
      </c>
      <c r="R38" s="6">
        <v>0</v>
      </c>
      <c r="S38" s="7">
        <f t="shared" si="10"/>
        <v>8431.15</v>
      </c>
      <c r="T38" s="54">
        <f>S38/S44</f>
        <v>4.8048173834299726E-2</v>
      </c>
    </row>
    <row r="39" spans="1:20">
      <c r="A39" s="4" t="s">
        <v>82</v>
      </c>
      <c r="B39" s="6">
        <v>12225</v>
      </c>
      <c r="C39" s="6">
        <v>925</v>
      </c>
      <c r="D39" s="6">
        <v>0</v>
      </c>
      <c r="E39" s="6">
        <v>5328</v>
      </c>
      <c r="F39" s="6">
        <v>0</v>
      </c>
      <c r="G39" s="7">
        <f t="shared" si="11"/>
        <v>18478</v>
      </c>
      <c r="H39" s="54">
        <f>G39/G44</f>
        <v>7.9501384594616836E-2</v>
      </c>
      <c r="L39" s="4" t="s">
        <v>82</v>
      </c>
      <c r="M39" s="6">
        <v>13423.5</v>
      </c>
      <c r="N39" s="6">
        <v>0</v>
      </c>
      <c r="O39" s="6">
        <v>0</v>
      </c>
      <c r="P39" s="6">
        <v>0</v>
      </c>
      <c r="Q39" s="6">
        <v>3712</v>
      </c>
      <c r="R39" s="6">
        <v>0</v>
      </c>
      <c r="S39" s="7">
        <f t="shared" si="10"/>
        <v>17135.5</v>
      </c>
      <c r="T39" s="54">
        <f>S39/S44</f>
        <v>9.7653283684627001E-2</v>
      </c>
    </row>
    <row r="40" spans="1:20">
      <c r="A40" s="4" t="s">
        <v>83</v>
      </c>
      <c r="B40" s="6">
        <v>14181</v>
      </c>
      <c r="C40" s="6">
        <v>3737</v>
      </c>
      <c r="D40" s="6">
        <v>1314.5</v>
      </c>
      <c r="E40" s="6">
        <v>111</v>
      </c>
      <c r="F40" s="6">
        <v>0</v>
      </c>
      <c r="G40" s="7">
        <f t="shared" si="11"/>
        <v>19343.5</v>
      </c>
      <c r="H40" s="54">
        <f>G40/G44</f>
        <v>8.322518848933709E-2</v>
      </c>
      <c r="L40" s="4" t="s">
        <v>84</v>
      </c>
      <c r="M40" s="6">
        <v>14449.5</v>
      </c>
      <c r="N40" s="6">
        <v>0</v>
      </c>
      <c r="O40" s="6">
        <v>3326.0499999999997</v>
      </c>
      <c r="P40" s="6">
        <v>1312.5</v>
      </c>
      <c r="Q40" s="6">
        <v>580</v>
      </c>
      <c r="R40" s="6">
        <v>0</v>
      </c>
      <c r="S40" s="7">
        <f t="shared" si="10"/>
        <v>19668.05</v>
      </c>
      <c r="T40" s="54">
        <f>S40/S44</f>
        <v>0.11208600076877991</v>
      </c>
    </row>
    <row r="41" spans="1:20">
      <c r="A41" s="4" t="s">
        <v>85</v>
      </c>
      <c r="B41" s="6">
        <v>6275.5</v>
      </c>
      <c r="C41" s="6">
        <v>4699</v>
      </c>
      <c r="D41" s="6">
        <v>0</v>
      </c>
      <c r="E41" s="6">
        <v>3108</v>
      </c>
      <c r="F41" s="6">
        <v>0</v>
      </c>
      <c r="G41" s="7">
        <f t="shared" si="11"/>
        <v>14082.5</v>
      </c>
      <c r="H41" s="54">
        <f>G41/G44</f>
        <v>6.0589795895318301E-2</v>
      </c>
      <c r="L41" s="4" t="s">
        <v>85</v>
      </c>
      <c r="M41" s="6">
        <v>8208</v>
      </c>
      <c r="N41" s="6">
        <v>850.84999999999991</v>
      </c>
      <c r="O41" s="6">
        <v>0</v>
      </c>
      <c r="P41" s="6">
        <v>0</v>
      </c>
      <c r="Q41" s="6">
        <v>6380</v>
      </c>
      <c r="R41" s="6">
        <v>0</v>
      </c>
      <c r="S41" s="7">
        <f t="shared" si="10"/>
        <v>15438.85</v>
      </c>
      <c r="T41" s="54">
        <f>S41/S44</f>
        <v>8.7984266511884901E-2</v>
      </c>
    </row>
    <row r="42" spans="1:20">
      <c r="A42" s="20" t="s">
        <v>86</v>
      </c>
      <c r="B42" s="6">
        <v>12510.25</v>
      </c>
      <c r="C42" s="6">
        <v>6660</v>
      </c>
      <c r="D42" s="6">
        <v>0</v>
      </c>
      <c r="E42" s="6">
        <v>11322</v>
      </c>
      <c r="F42" s="6">
        <v>3124</v>
      </c>
      <c r="G42" s="7">
        <f t="shared" si="11"/>
        <v>33616.25</v>
      </c>
      <c r="H42" s="54">
        <f>G42/G44</f>
        <v>0.14463353284331573</v>
      </c>
      <c r="L42" s="20" t="s">
        <v>86</v>
      </c>
      <c r="M42" s="6">
        <v>10944</v>
      </c>
      <c r="N42" s="6">
        <v>2629.8999999999996</v>
      </c>
      <c r="O42" s="6">
        <v>1237.5999999999999</v>
      </c>
      <c r="P42" s="6">
        <v>687.5</v>
      </c>
      <c r="Q42" s="6">
        <v>5800</v>
      </c>
      <c r="R42" s="6">
        <v>3045</v>
      </c>
      <c r="S42" s="7">
        <f t="shared" si="10"/>
        <v>24344</v>
      </c>
      <c r="T42" s="54">
        <f>S42/S44</f>
        <v>0.13873371293621778</v>
      </c>
    </row>
    <row r="43" spans="1:20">
      <c r="A43" s="4" t="s">
        <v>87</v>
      </c>
      <c r="B43" s="6">
        <v>9087.25</v>
      </c>
      <c r="C43" s="6">
        <v>999</v>
      </c>
      <c r="D43" s="6">
        <v>0</v>
      </c>
      <c r="E43" s="6">
        <v>15429</v>
      </c>
      <c r="F43" s="6">
        <v>426</v>
      </c>
      <c r="G43" s="7">
        <f t="shared" si="11"/>
        <v>25941.25</v>
      </c>
      <c r="H43" s="54">
        <f>G43/G44</f>
        <v>0.11161193273704427</v>
      </c>
      <c r="L43" s="4" t="s">
        <v>87</v>
      </c>
      <c r="M43" s="6">
        <v>7096.5</v>
      </c>
      <c r="N43" s="6">
        <v>541.44999999999993</v>
      </c>
      <c r="O43" s="6">
        <v>0</v>
      </c>
      <c r="P43" s="6">
        <v>0</v>
      </c>
      <c r="Q43" s="6">
        <v>10672</v>
      </c>
      <c r="R43" s="6">
        <v>870</v>
      </c>
      <c r="S43" s="7">
        <f t="shared" si="10"/>
        <v>19179.95</v>
      </c>
      <c r="T43" s="54">
        <f>S43/S44</f>
        <v>0.10930437386752426</v>
      </c>
    </row>
    <row r="44" spans="1:20">
      <c r="A44" s="8" t="s">
        <v>8</v>
      </c>
      <c r="B44" s="7">
        <f>SUM(B37:B43)</f>
        <v>106113</v>
      </c>
      <c r="C44" s="7">
        <f t="shared" ref="C44:F44" si="12">SUM(C37:C43)</f>
        <v>75924</v>
      </c>
      <c r="D44" s="7">
        <f t="shared" si="12"/>
        <v>3435.625</v>
      </c>
      <c r="E44" s="7">
        <f t="shared" si="12"/>
        <v>43401</v>
      </c>
      <c r="F44" s="7">
        <f t="shared" si="12"/>
        <v>3550</v>
      </c>
      <c r="G44" s="7">
        <f>SUM(B44:F44)</f>
        <v>232423.625</v>
      </c>
      <c r="L44" s="8" t="s">
        <v>8</v>
      </c>
      <c r="M44" s="7">
        <f>SUM(M37:M43)</f>
        <v>85927.5</v>
      </c>
      <c r="N44" s="7">
        <f t="shared" ref="N44:Q44" si="13">SUM(N37:N43)</f>
        <v>37360.049999999996</v>
      </c>
      <c r="O44" s="7">
        <f>SUM(O37:O43)</f>
        <v>12994.8</v>
      </c>
      <c r="P44" s="7">
        <f>SUM(P37:P43)</f>
        <v>4187.5</v>
      </c>
      <c r="Q44" s="7">
        <f t="shared" si="13"/>
        <v>31088</v>
      </c>
      <c r="R44" s="7">
        <f>SUM(R37:R43)</f>
        <v>3915</v>
      </c>
      <c r="S44" s="7">
        <f t="shared" si="10"/>
        <v>175472.84999999998</v>
      </c>
    </row>
    <row r="48" spans="1:20">
      <c r="A48" s="1" t="s">
        <v>53</v>
      </c>
      <c r="B48" s="2" t="s">
        <v>24</v>
      </c>
      <c r="C48" s="2" t="s">
        <v>10</v>
      </c>
      <c r="D48" s="3" t="s">
        <v>25</v>
      </c>
      <c r="L48" s="1" t="s">
        <v>53</v>
      </c>
      <c r="M48" s="2" t="s">
        <v>24</v>
      </c>
      <c r="N48" s="2" t="s">
        <v>10</v>
      </c>
      <c r="O48" s="3" t="s">
        <v>25</v>
      </c>
    </row>
    <row r="49" spans="1:15">
      <c r="A49" s="4" t="s">
        <v>18</v>
      </c>
      <c r="B49" s="47">
        <v>410</v>
      </c>
      <c r="C49" s="6">
        <v>86842.5</v>
      </c>
      <c r="D49" s="7">
        <f>[6]Kosten!D27</f>
        <v>211.8109756097561</v>
      </c>
      <c r="L49" s="4" t="s">
        <v>18</v>
      </c>
      <c r="M49" s="12">
        <v>274.7</v>
      </c>
      <c r="N49" s="6">
        <v>57159.8</v>
      </c>
      <c r="O49" s="7">
        <f>[6]Kosten!O27</f>
        <v>208.08081543502004</v>
      </c>
    </row>
    <row r="50" spans="1:15">
      <c r="A50" s="4" t="s">
        <v>19</v>
      </c>
      <c r="B50" s="47">
        <v>210</v>
      </c>
      <c r="C50" s="6">
        <v>25360.625</v>
      </c>
      <c r="D50" s="7">
        <f>[6]Kosten!D28</f>
        <v>120.76488095238095</v>
      </c>
      <c r="L50" s="4" t="s">
        <v>19</v>
      </c>
      <c r="M50" s="12">
        <v>140.70000000000002</v>
      </c>
      <c r="N50" s="6">
        <v>18776.95</v>
      </c>
      <c r="O50" s="7">
        <f>[6]Kosten!O28</f>
        <v>133.45380241648897</v>
      </c>
    </row>
    <row r="51" spans="1:15">
      <c r="A51" s="4" t="s">
        <v>20</v>
      </c>
      <c r="B51" s="47">
        <v>650</v>
      </c>
      <c r="C51" s="6">
        <v>8999.75</v>
      </c>
      <c r="D51" s="7">
        <f>[6]Kosten!D29</f>
        <v>13.84576923076923</v>
      </c>
      <c r="L51" s="4" t="s">
        <v>20</v>
      </c>
      <c r="M51" s="12">
        <v>435.5</v>
      </c>
      <c r="N51" s="6">
        <v>6231.9</v>
      </c>
      <c r="O51" s="7">
        <f>[6]Kosten!O29</f>
        <v>14.309758897818599</v>
      </c>
    </row>
    <row r="52" spans="1:15">
      <c r="A52" s="4" t="s">
        <v>21</v>
      </c>
      <c r="B52" s="47">
        <v>24</v>
      </c>
      <c r="C52" s="6">
        <v>1288.5</v>
      </c>
      <c r="D52" s="7">
        <f>[6]Kosten!D30</f>
        <v>53.6875</v>
      </c>
      <c r="L52" s="4" t="s">
        <v>21</v>
      </c>
      <c r="M52" s="12">
        <v>16.079999999999998</v>
      </c>
      <c r="N52" s="6">
        <v>830.5</v>
      </c>
      <c r="O52" s="7">
        <f>[6]Kosten!O30</f>
        <v>51.648009950248763</v>
      </c>
    </row>
    <row r="53" spans="1:15">
      <c r="A53" s="4" t="s">
        <v>88</v>
      </c>
      <c r="B53" s="47">
        <v>180</v>
      </c>
      <c r="C53" s="6">
        <v>4167</v>
      </c>
      <c r="D53" s="7">
        <f>[6]Kosten!D31</f>
        <v>23.15</v>
      </c>
      <c r="L53" s="4" t="s">
        <v>88</v>
      </c>
      <c r="M53" s="12">
        <v>120.60000000000001</v>
      </c>
      <c r="N53" s="6">
        <v>3326.0499999999997</v>
      </c>
      <c r="O53" s="7">
        <f>[6]Kosten!O31</f>
        <v>27.579187396351571</v>
      </c>
    </row>
    <row r="54" spans="1:15">
      <c r="A54" s="59" t="s">
        <v>23</v>
      </c>
      <c r="B54" s="85">
        <f>[6]Kosten!B32</f>
        <v>105765.25</v>
      </c>
      <c r="C54" s="85"/>
      <c r="D54" s="85"/>
      <c r="L54" s="59" t="s">
        <v>23</v>
      </c>
      <c r="M54" s="85">
        <f>[6]Kosten!M32</f>
        <v>89147.65</v>
      </c>
      <c r="N54" s="85"/>
      <c r="O54" s="85"/>
    </row>
    <row r="56" spans="1:15">
      <c r="D56" s="69"/>
    </row>
  </sheetData>
  <mergeCells count="6">
    <mergeCell ref="B54:D54"/>
    <mergeCell ref="M54:O54"/>
    <mergeCell ref="M1:R1"/>
    <mergeCell ref="B1:F1"/>
    <mergeCell ref="B32:D32"/>
    <mergeCell ref="M32:O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452A-DF03-4EA2-89F9-24D8A97BA4E5}">
  <dimension ref="A1:AC128"/>
  <sheetViews>
    <sheetView topLeftCell="I1" workbookViewId="0">
      <pane ySplit="1" topLeftCell="A57" activePane="bottomLeft" state="frozen"/>
      <selection pane="bottomLeft" activeCell="U69" sqref="U69:U74"/>
    </sheetView>
  </sheetViews>
  <sheetFormatPr defaultRowHeight="13.8"/>
  <cols>
    <col min="1" max="1" width="22.5" customWidth="1"/>
    <col min="2" max="14" width="11.69921875" customWidth="1"/>
    <col min="19" max="19" width="19.796875" customWidth="1"/>
    <col min="20" max="28" width="11.69921875" customWidth="1"/>
  </cols>
  <sheetData>
    <row r="1" spans="1:28">
      <c r="B1" s="88">
        <v>2023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T1" s="88">
        <v>2024</v>
      </c>
      <c r="U1" s="88"/>
      <c r="V1" s="88"/>
      <c r="W1" s="88"/>
      <c r="X1" s="88"/>
      <c r="Y1" s="88"/>
      <c r="Z1" s="88"/>
      <c r="AA1" s="88"/>
    </row>
    <row r="2" spans="1:28">
      <c r="A2" s="37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3" t="s">
        <v>8</v>
      </c>
      <c r="S2" s="37" t="s">
        <v>26</v>
      </c>
      <c r="T2" s="2" t="s">
        <v>27</v>
      </c>
      <c r="U2" s="2" t="s">
        <v>28</v>
      </c>
      <c r="V2" s="2" t="s">
        <v>29</v>
      </c>
      <c r="W2" s="2" t="s">
        <v>30</v>
      </c>
      <c r="X2" s="2" t="s">
        <v>31</v>
      </c>
      <c r="Y2" s="2" t="s">
        <v>32</v>
      </c>
      <c r="Z2" s="2" t="s">
        <v>33</v>
      </c>
      <c r="AA2" s="2" t="s">
        <v>34</v>
      </c>
      <c r="AB2" s="3" t="s">
        <v>8</v>
      </c>
    </row>
    <row r="3" spans="1:28">
      <c r="A3" s="4" t="s">
        <v>56</v>
      </c>
      <c r="B3" s="38">
        <v>1</v>
      </c>
      <c r="C3" s="38">
        <v>2</v>
      </c>
      <c r="D3" s="38">
        <v>1.5</v>
      </c>
      <c r="E3" s="38">
        <v>1</v>
      </c>
      <c r="F3" s="38">
        <v>3</v>
      </c>
      <c r="G3" s="38">
        <v>1</v>
      </c>
      <c r="H3" s="38">
        <v>1</v>
      </c>
      <c r="I3" s="38">
        <v>1.5</v>
      </c>
      <c r="J3" s="38">
        <v>1</v>
      </c>
      <c r="K3" s="38">
        <v>1.5</v>
      </c>
      <c r="L3" s="38">
        <v>0.5</v>
      </c>
      <c r="M3" s="39">
        <v>2</v>
      </c>
      <c r="N3" s="17">
        <f t="shared" ref="N3:N13" si="0">SUM(B3:M3)</f>
        <v>17</v>
      </c>
      <c r="O3" s="27"/>
      <c r="P3" s="27"/>
      <c r="Q3" s="27"/>
      <c r="R3" s="27"/>
      <c r="S3" s="16" t="s">
        <v>56</v>
      </c>
      <c r="T3" s="38">
        <v>1.5</v>
      </c>
      <c r="U3" s="38">
        <v>4.5</v>
      </c>
      <c r="V3" s="38">
        <v>1</v>
      </c>
      <c r="W3" s="38">
        <v>0</v>
      </c>
      <c r="X3" s="38">
        <v>3.5</v>
      </c>
      <c r="Y3" s="38">
        <v>2</v>
      </c>
      <c r="Z3" s="38">
        <v>2</v>
      </c>
      <c r="AA3" s="38">
        <v>0</v>
      </c>
      <c r="AB3" s="17">
        <f t="shared" ref="AB3:AB10" si="1">SUM(T3:AA3)</f>
        <v>14.5</v>
      </c>
    </row>
    <row r="4" spans="1:28">
      <c r="A4" s="4" t="s">
        <v>57</v>
      </c>
      <c r="B4" s="38">
        <v>28.5</v>
      </c>
      <c r="C4" s="38">
        <v>31</v>
      </c>
      <c r="D4" s="38">
        <v>20.5</v>
      </c>
      <c r="E4" s="38">
        <v>18</v>
      </c>
      <c r="F4" s="38">
        <v>25.5</v>
      </c>
      <c r="G4" s="38">
        <v>37.5</v>
      </c>
      <c r="H4" s="38">
        <v>7.5</v>
      </c>
      <c r="I4" s="38">
        <v>33</v>
      </c>
      <c r="J4" s="38">
        <v>24</v>
      </c>
      <c r="K4" s="38">
        <v>29.5</v>
      </c>
      <c r="L4" s="38">
        <v>23</v>
      </c>
      <c r="M4" s="39">
        <v>28</v>
      </c>
      <c r="N4" s="17">
        <f t="shared" si="0"/>
        <v>306</v>
      </c>
      <c r="O4" s="27"/>
      <c r="P4" s="27"/>
      <c r="Q4" s="27"/>
      <c r="R4" s="27"/>
      <c r="S4" s="16" t="s">
        <v>57</v>
      </c>
      <c r="T4" s="38">
        <v>19</v>
      </c>
      <c r="U4" s="38">
        <v>24</v>
      </c>
      <c r="V4" s="38">
        <v>9</v>
      </c>
      <c r="W4" s="38">
        <v>3</v>
      </c>
      <c r="X4" s="38">
        <v>9</v>
      </c>
      <c r="Y4" s="38">
        <v>20</v>
      </c>
      <c r="Z4" s="38">
        <v>12</v>
      </c>
      <c r="AA4" s="38">
        <v>0</v>
      </c>
      <c r="AB4" s="17">
        <f t="shared" si="1"/>
        <v>96</v>
      </c>
    </row>
    <row r="5" spans="1:28">
      <c r="A5" s="4" t="s">
        <v>58</v>
      </c>
      <c r="B5" s="38">
        <v>57</v>
      </c>
      <c r="C5" s="38">
        <v>56.5</v>
      </c>
      <c r="D5" s="38">
        <v>42</v>
      </c>
      <c r="E5" s="38">
        <v>26</v>
      </c>
      <c r="F5" s="38">
        <v>16</v>
      </c>
      <c r="G5" s="38">
        <v>39</v>
      </c>
      <c r="H5" s="38">
        <v>40</v>
      </c>
      <c r="I5" s="38">
        <v>0</v>
      </c>
      <c r="J5" s="38">
        <v>52</v>
      </c>
      <c r="K5" s="38">
        <v>0</v>
      </c>
      <c r="L5" s="38">
        <v>0</v>
      </c>
      <c r="M5" s="39">
        <v>0</v>
      </c>
      <c r="N5" s="17">
        <f t="shared" si="0"/>
        <v>328.5</v>
      </c>
      <c r="O5" s="27"/>
      <c r="P5" s="27"/>
      <c r="Q5" s="27"/>
      <c r="R5" s="27"/>
      <c r="S5" s="16" t="s">
        <v>58</v>
      </c>
      <c r="T5" s="38">
        <v>24</v>
      </c>
      <c r="U5" s="38">
        <v>32</v>
      </c>
      <c r="V5" s="38">
        <v>40</v>
      </c>
      <c r="W5" s="38">
        <v>32</v>
      </c>
      <c r="X5" s="38">
        <v>40</v>
      </c>
      <c r="Y5" s="38">
        <v>20</v>
      </c>
      <c r="Z5" s="38">
        <v>42.5</v>
      </c>
      <c r="AA5" s="38">
        <v>0</v>
      </c>
      <c r="AB5" s="17">
        <f t="shared" si="1"/>
        <v>230.5</v>
      </c>
    </row>
    <row r="6" spans="1:28">
      <c r="A6" s="4" t="s">
        <v>59</v>
      </c>
      <c r="B6" s="38">
        <v>0</v>
      </c>
      <c r="C6" s="38">
        <v>0.25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17">
        <f t="shared" si="0"/>
        <v>0.25</v>
      </c>
      <c r="O6" s="27"/>
      <c r="P6" s="27"/>
      <c r="Q6" s="27"/>
      <c r="R6" s="27"/>
      <c r="S6" s="16" t="s">
        <v>60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7</v>
      </c>
      <c r="Z6" s="38">
        <v>0</v>
      </c>
      <c r="AA6" s="38">
        <v>0</v>
      </c>
      <c r="AB6" s="17">
        <f t="shared" si="1"/>
        <v>7</v>
      </c>
    </row>
    <row r="7" spans="1:28">
      <c r="A7" s="4" t="s">
        <v>61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1.5</v>
      </c>
      <c r="H7" s="38">
        <v>10</v>
      </c>
      <c r="I7" s="38">
        <v>0</v>
      </c>
      <c r="J7" s="38">
        <v>9</v>
      </c>
      <c r="K7" s="38">
        <v>46</v>
      </c>
      <c r="L7" s="38">
        <v>43</v>
      </c>
      <c r="M7" s="39">
        <v>35</v>
      </c>
      <c r="N7" s="17">
        <f t="shared" si="0"/>
        <v>144.5</v>
      </c>
      <c r="O7" s="27"/>
      <c r="P7" s="27"/>
      <c r="Q7" s="27"/>
      <c r="R7" s="27"/>
      <c r="S7" s="16" t="s">
        <v>61</v>
      </c>
      <c r="T7" s="38">
        <v>55</v>
      </c>
      <c r="U7" s="38">
        <v>46</v>
      </c>
      <c r="V7" s="38">
        <v>30</v>
      </c>
      <c r="W7" s="38">
        <v>38</v>
      </c>
      <c r="X7" s="38">
        <v>20.5</v>
      </c>
      <c r="Y7" s="38">
        <v>22</v>
      </c>
      <c r="Z7" s="38">
        <v>28</v>
      </c>
      <c r="AA7" s="38">
        <v>0</v>
      </c>
      <c r="AB7" s="17">
        <f t="shared" si="1"/>
        <v>239.5</v>
      </c>
    </row>
    <row r="8" spans="1:28">
      <c r="A8" s="4" t="s">
        <v>62</v>
      </c>
      <c r="B8" s="38">
        <v>0</v>
      </c>
      <c r="C8" s="38">
        <v>0</v>
      </c>
      <c r="D8" s="38">
        <v>1</v>
      </c>
      <c r="E8" s="38">
        <v>1</v>
      </c>
      <c r="F8" s="38">
        <v>0</v>
      </c>
      <c r="G8" s="38">
        <v>0</v>
      </c>
      <c r="H8" s="38">
        <v>1</v>
      </c>
      <c r="I8" s="38">
        <v>0</v>
      </c>
      <c r="J8" s="38">
        <v>0.5</v>
      </c>
      <c r="K8" s="38">
        <v>0</v>
      </c>
      <c r="L8" s="38">
        <v>0</v>
      </c>
      <c r="M8" s="38">
        <v>0</v>
      </c>
      <c r="N8" s="17">
        <f t="shared" si="0"/>
        <v>3.5</v>
      </c>
      <c r="O8" s="27"/>
      <c r="P8" s="27"/>
      <c r="Q8" s="27"/>
      <c r="R8" s="27"/>
      <c r="S8" s="16" t="s">
        <v>62</v>
      </c>
      <c r="T8" s="38">
        <v>0</v>
      </c>
      <c r="U8" s="38">
        <v>0</v>
      </c>
      <c r="V8" s="38">
        <v>0</v>
      </c>
      <c r="W8" s="38">
        <v>0</v>
      </c>
      <c r="X8" s="38">
        <v>1</v>
      </c>
      <c r="Y8" s="38">
        <v>0</v>
      </c>
      <c r="Z8" s="38">
        <v>0</v>
      </c>
      <c r="AA8" s="38">
        <v>0</v>
      </c>
      <c r="AB8" s="17">
        <f t="shared" si="1"/>
        <v>1</v>
      </c>
    </row>
    <row r="9" spans="1:28">
      <c r="A9" s="4" t="s">
        <v>63</v>
      </c>
      <c r="B9" s="38">
        <v>0</v>
      </c>
      <c r="C9" s="38">
        <v>0</v>
      </c>
      <c r="D9" s="38">
        <v>3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17">
        <f t="shared" si="0"/>
        <v>3</v>
      </c>
      <c r="O9" s="27"/>
      <c r="P9" s="27"/>
      <c r="Q9" s="27"/>
      <c r="R9" s="27"/>
      <c r="S9" s="16" t="s">
        <v>64</v>
      </c>
      <c r="T9" s="38">
        <v>76.5</v>
      </c>
      <c r="U9" s="38">
        <v>94</v>
      </c>
      <c r="V9" s="38">
        <v>104</v>
      </c>
      <c r="W9" s="38">
        <v>100</v>
      </c>
      <c r="X9" s="38">
        <v>74</v>
      </c>
      <c r="Y9" s="38">
        <v>72</v>
      </c>
      <c r="Z9" s="38">
        <v>23</v>
      </c>
      <c r="AA9" s="38">
        <v>8</v>
      </c>
      <c r="AB9" s="17">
        <f t="shared" si="1"/>
        <v>551.5</v>
      </c>
    </row>
    <row r="10" spans="1:28">
      <c r="A10" s="4" t="s">
        <v>64</v>
      </c>
      <c r="B10" s="38">
        <v>122</v>
      </c>
      <c r="C10" s="38">
        <v>113</v>
      </c>
      <c r="D10" s="38">
        <v>115</v>
      </c>
      <c r="E10" s="38">
        <v>81</v>
      </c>
      <c r="F10" s="38">
        <v>79</v>
      </c>
      <c r="G10" s="38">
        <v>81.5</v>
      </c>
      <c r="H10" s="38">
        <v>108.5</v>
      </c>
      <c r="I10" s="38">
        <v>44.5</v>
      </c>
      <c r="J10" s="38">
        <v>87.5</v>
      </c>
      <c r="K10" s="38">
        <v>105</v>
      </c>
      <c r="L10" s="38">
        <v>72.5</v>
      </c>
      <c r="M10" s="39">
        <v>63.5</v>
      </c>
      <c r="N10" s="17">
        <f t="shared" si="0"/>
        <v>1073</v>
      </c>
      <c r="O10" s="27"/>
      <c r="P10" s="27"/>
      <c r="Q10" s="27"/>
      <c r="R10" s="27"/>
      <c r="S10" s="17" t="s">
        <v>8</v>
      </c>
      <c r="T10" s="17">
        <f t="shared" ref="T10:AA10" si="2">SUM(T3:T9)</f>
        <v>176</v>
      </c>
      <c r="U10" s="17">
        <f t="shared" si="2"/>
        <v>200.5</v>
      </c>
      <c r="V10" s="17">
        <f t="shared" si="2"/>
        <v>184</v>
      </c>
      <c r="W10" s="17">
        <f t="shared" si="2"/>
        <v>173</v>
      </c>
      <c r="X10" s="17">
        <f t="shared" si="2"/>
        <v>148</v>
      </c>
      <c r="Y10" s="17">
        <f t="shared" si="2"/>
        <v>143</v>
      </c>
      <c r="Z10" s="17">
        <f t="shared" si="2"/>
        <v>107.5</v>
      </c>
      <c r="AA10" s="17">
        <f t="shared" si="2"/>
        <v>8</v>
      </c>
      <c r="AB10" s="24">
        <f t="shared" si="1"/>
        <v>1140</v>
      </c>
    </row>
    <row r="11" spans="1:28">
      <c r="A11" s="4" t="s">
        <v>65</v>
      </c>
      <c r="B11" s="38">
        <v>0</v>
      </c>
      <c r="C11" s="38">
        <v>1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17">
        <f t="shared" si="0"/>
        <v>1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>
      <c r="A12" s="4" t="s">
        <v>66</v>
      </c>
      <c r="B12" s="38">
        <v>41.5</v>
      </c>
      <c r="C12" s="38">
        <v>16</v>
      </c>
      <c r="D12" s="38">
        <v>67</v>
      </c>
      <c r="E12" s="38">
        <v>69</v>
      </c>
      <c r="F12" s="38">
        <v>24</v>
      </c>
      <c r="G12" s="38">
        <v>32</v>
      </c>
      <c r="H12" s="38">
        <v>8</v>
      </c>
      <c r="I12" s="38">
        <v>8</v>
      </c>
      <c r="J12" s="38">
        <v>40</v>
      </c>
      <c r="K12" s="38">
        <v>32</v>
      </c>
      <c r="L12" s="38">
        <v>32</v>
      </c>
      <c r="M12" s="39">
        <v>30</v>
      </c>
      <c r="N12" s="17">
        <f t="shared" si="0"/>
        <v>399.5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>
      <c r="A13" s="8" t="s">
        <v>8</v>
      </c>
      <c r="B13" s="17">
        <f t="shared" ref="B13:M13" si="3">SUM(B3:B12)</f>
        <v>250</v>
      </c>
      <c r="C13" s="17">
        <f t="shared" si="3"/>
        <v>219.75</v>
      </c>
      <c r="D13" s="17">
        <f t="shared" si="3"/>
        <v>250</v>
      </c>
      <c r="E13" s="17">
        <f t="shared" si="3"/>
        <v>196</v>
      </c>
      <c r="F13" s="17">
        <f t="shared" si="3"/>
        <v>147.5</v>
      </c>
      <c r="G13" s="17">
        <f t="shared" si="3"/>
        <v>192.5</v>
      </c>
      <c r="H13" s="17">
        <f t="shared" si="3"/>
        <v>176</v>
      </c>
      <c r="I13" s="17">
        <f t="shared" si="3"/>
        <v>87</v>
      </c>
      <c r="J13" s="17">
        <f t="shared" si="3"/>
        <v>214</v>
      </c>
      <c r="K13" s="17">
        <f t="shared" si="3"/>
        <v>214</v>
      </c>
      <c r="L13" s="17">
        <f t="shared" si="3"/>
        <v>171</v>
      </c>
      <c r="M13" s="17">
        <f t="shared" si="3"/>
        <v>158.5</v>
      </c>
      <c r="N13" s="24">
        <f t="shared" si="0"/>
        <v>2276.25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7" spans="1:29">
      <c r="A17" s="37" t="s">
        <v>26</v>
      </c>
      <c r="B17" s="2" t="s">
        <v>56</v>
      </c>
      <c r="C17" s="2" t="s">
        <v>57</v>
      </c>
      <c r="D17" s="2" t="s">
        <v>58</v>
      </c>
      <c r="E17" s="2" t="s">
        <v>59</v>
      </c>
      <c r="F17" s="2" t="s">
        <v>61</v>
      </c>
      <c r="G17" s="2" t="s">
        <v>62</v>
      </c>
      <c r="H17" s="2" t="s">
        <v>63</v>
      </c>
      <c r="I17" s="2" t="s">
        <v>64</v>
      </c>
      <c r="J17" s="2" t="s">
        <v>65</v>
      </c>
      <c r="K17" s="2" t="s">
        <v>66</v>
      </c>
      <c r="L17" s="3" t="s">
        <v>8</v>
      </c>
      <c r="M17" s="2" t="s">
        <v>9</v>
      </c>
      <c r="S17" s="37" t="s">
        <v>26</v>
      </c>
      <c r="T17" s="2" t="s">
        <v>56</v>
      </c>
      <c r="U17" s="2" t="s">
        <v>57</v>
      </c>
      <c r="V17" s="2" t="s">
        <v>58</v>
      </c>
      <c r="W17" s="2" t="s">
        <v>60</v>
      </c>
      <c r="X17" s="2" t="s">
        <v>61</v>
      </c>
      <c r="Y17" s="2" t="s">
        <v>62</v>
      </c>
      <c r="Z17" s="2" t="s">
        <v>64</v>
      </c>
      <c r="AA17" s="3" t="s">
        <v>8</v>
      </c>
      <c r="AB17" s="2" t="s">
        <v>9</v>
      </c>
    </row>
    <row r="18" spans="1:29" ht="14.4">
      <c r="A18" s="4" t="s">
        <v>67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f>0.1*N10</f>
        <v>107.30000000000001</v>
      </c>
      <c r="J18" s="38">
        <v>0</v>
      </c>
      <c r="K18" s="38">
        <v>0</v>
      </c>
      <c r="L18" s="17">
        <f>SUM(B18:K18)</f>
        <v>107.30000000000001</v>
      </c>
      <c r="M18" s="40">
        <f>L18/L25</f>
        <v>4.7137899222422355E-2</v>
      </c>
      <c r="S18" s="4" t="s">
        <v>67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f>0.1*AB9</f>
        <v>55.150000000000006</v>
      </c>
      <c r="AA18" s="17">
        <f>SUM(T18:Z18)</f>
        <v>55.150000000000006</v>
      </c>
      <c r="AB18" s="40">
        <f>AA18/AA25</f>
        <v>4.8379314882231683E-2</v>
      </c>
    </row>
    <row r="19" spans="1:29" ht="14.4">
      <c r="A19" s="4" t="s">
        <v>68</v>
      </c>
      <c r="B19" s="38">
        <v>0</v>
      </c>
      <c r="C19" s="38">
        <v>0</v>
      </c>
      <c r="D19" s="38">
        <f>0.1*N5</f>
        <v>32.85</v>
      </c>
      <c r="E19" s="38">
        <v>0</v>
      </c>
      <c r="F19" s="38">
        <f>0.1*N7</f>
        <v>14.450000000000001</v>
      </c>
      <c r="G19" s="38">
        <v>0</v>
      </c>
      <c r="H19" s="38">
        <v>0</v>
      </c>
      <c r="I19" s="38">
        <f>0.1*N10</f>
        <v>107.30000000000001</v>
      </c>
      <c r="J19" s="38">
        <v>0</v>
      </c>
      <c r="K19" s="38">
        <f>0.05*N12</f>
        <v>19.975000000000001</v>
      </c>
      <c r="L19" s="17">
        <f t="shared" ref="L19:L24" si="4">SUM(B19:K19)</f>
        <v>174.57500000000002</v>
      </c>
      <c r="M19" s="40">
        <f>L19/L25</f>
        <v>7.6692439485129382E-2</v>
      </c>
      <c r="S19" s="4" t="s">
        <v>68</v>
      </c>
      <c r="T19" s="38">
        <v>0</v>
      </c>
      <c r="U19" s="38">
        <v>0</v>
      </c>
      <c r="V19" s="38">
        <f>0.1*AB5</f>
        <v>23.05</v>
      </c>
      <c r="W19" s="38">
        <v>0</v>
      </c>
      <c r="X19" s="38">
        <f>0.1*AB7</f>
        <v>23.950000000000003</v>
      </c>
      <c r="Y19" s="38">
        <v>0</v>
      </c>
      <c r="Z19" s="38">
        <f>0.1*AB9</f>
        <v>55.150000000000006</v>
      </c>
      <c r="AA19" s="17">
        <f t="shared" ref="AA19:AA24" si="5">SUM(T19:Z19)</f>
        <v>102.15</v>
      </c>
      <c r="AB19" s="40">
        <f>AA19/AA25</f>
        <v>8.9609193385674815E-2</v>
      </c>
    </row>
    <row r="20" spans="1:29" ht="14.4">
      <c r="A20" s="4" t="s">
        <v>69</v>
      </c>
      <c r="B20" s="38">
        <v>0</v>
      </c>
      <c r="C20" s="38">
        <v>0</v>
      </c>
      <c r="D20" s="38">
        <f>0.1*N5</f>
        <v>32.85</v>
      </c>
      <c r="E20" s="38">
        <v>0</v>
      </c>
      <c r="F20" s="38">
        <f>0.1*N7</f>
        <v>14.450000000000001</v>
      </c>
      <c r="G20" s="38">
        <v>0</v>
      </c>
      <c r="H20" s="38">
        <v>0</v>
      </c>
      <c r="I20" s="38">
        <v>0</v>
      </c>
      <c r="J20" s="38">
        <v>0</v>
      </c>
      <c r="K20" s="38">
        <f>0.05*N12</f>
        <v>19.975000000000001</v>
      </c>
      <c r="L20" s="17">
        <f t="shared" si="4"/>
        <v>67.275000000000006</v>
      </c>
      <c r="M20" s="40">
        <f>L20/L25</f>
        <v>2.9554540262707023E-2</v>
      </c>
      <c r="S20" s="4" t="s">
        <v>69</v>
      </c>
      <c r="T20" s="38">
        <v>0</v>
      </c>
      <c r="U20" s="38">
        <v>0</v>
      </c>
      <c r="V20" s="38">
        <f>0.1*AB5</f>
        <v>23.05</v>
      </c>
      <c r="W20" s="38">
        <v>0</v>
      </c>
      <c r="X20" s="38">
        <v>15.5</v>
      </c>
      <c r="Y20" s="38">
        <v>0</v>
      </c>
      <c r="Z20" s="38">
        <v>0</v>
      </c>
      <c r="AA20" s="17">
        <f t="shared" si="5"/>
        <v>38.549999999999997</v>
      </c>
      <c r="AB20" s="40">
        <f>AA20/AA25</f>
        <v>3.3817272687398564E-2</v>
      </c>
    </row>
    <row r="21" spans="1:29" ht="14.4">
      <c r="A21" s="4" t="s">
        <v>70</v>
      </c>
      <c r="B21" s="38">
        <v>0</v>
      </c>
      <c r="C21" s="38">
        <v>0</v>
      </c>
      <c r="D21" s="38">
        <f>0.8*N5</f>
        <v>262.8</v>
      </c>
      <c r="E21" s="38">
        <v>0.3</v>
      </c>
      <c r="F21" s="38">
        <f>0.8*N7</f>
        <v>115.60000000000001</v>
      </c>
      <c r="G21" s="38">
        <v>3.5</v>
      </c>
      <c r="H21" s="38">
        <v>0</v>
      </c>
      <c r="I21" s="38">
        <v>0</v>
      </c>
      <c r="J21" s="38">
        <v>1</v>
      </c>
      <c r="K21" s="38">
        <f>0.9*N12</f>
        <v>359.55</v>
      </c>
      <c r="L21" s="17">
        <f t="shared" si="4"/>
        <v>742.75</v>
      </c>
      <c r="M21" s="40">
        <f>L21/L25</f>
        <v>0.32629706102007644</v>
      </c>
      <c r="S21" s="4" t="s">
        <v>70</v>
      </c>
      <c r="T21" s="38">
        <v>0</v>
      </c>
      <c r="U21" s="38">
        <v>0</v>
      </c>
      <c r="V21" s="38">
        <f>0.8*AB5</f>
        <v>184.4</v>
      </c>
      <c r="W21" s="38">
        <v>0</v>
      </c>
      <c r="X21" s="38">
        <v>200</v>
      </c>
      <c r="Y21" s="38">
        <v>1</v>
      </c>
      <c r="Z21" s="38">
        <v>0</v>
      </c>
      <c r="AA21" s="17">
        <f t="shared" si="5"/>
        <v>385.4</v>
      </c>
      <c r="AB21" s="40">
        <f>AA21/AA25</f>
        <v>0.33808500372823364</v>
      </c>
    </row>
    <row r="22" spans="1:29" ht="14.4">
      <c r="A22" s="4" t="s">
        <v>71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41">
        <v>0</v>
      </c>
      <c r="H22" s="38">
        <v>0</v>
      </c>
      <c r="I22" s="38">
        <f>0.7*N10</f>
        <v>751.09999999999991</v>
      </c>
      <c r="J22" s="38">
        <v>0</v>
      </c>
      <c r="K22" s="38">
        <v>0</v>
      </c>
      <c r="L22" s="17">
        <f t="shared" si="4"/>
        <v>751.09999999999991</v>
      </c>
      <c r="M22" s="40">
        <f>L22/L25</f>
        <v>0.32996529455695639</v>
      </c>
      <c r="S22" s="4" t="s">
        <v>71</v>
      </c>
      <c r="T22" s="38">
        <v>0</v>
      </c>
      <c r="U22" s="38">
        <v>0</v>
      </c>
      <c r="V22" s="38">
        <v>0</v>
      </c>
      <c r="W22" s="38">
        <v>7</v>
      </c>
      <c r="X22" s="38">
        <v>0</v>
      </c>
      <c r="Y22" s="38">
        <v>0</v>
      </c>
      <c r="Z22" s="38">
        <f>0.7*AB9</f>
        <v>386.04999999999995</v>
      </c>
      <c r="AA22" s="17">
        <f t="shared" si="5"/>
        <v>393.04999999999995</v>
      </c>
      <c r="AB22" s="40">
        <f>AA22/AA25</f>
        <v>0.34479582437826217</v>
      </c>
    </row>
    <row r="23" spans="1:29" ht="14.4">
      <c r="A23" s="13" t="s">
        <v>72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41">
        <v>0</v>
      </c>
      <c r="H23" s="38">
        <v>0</v>
      </c>
      <c r="I23" s="41">
        <f>0.1*N10</f>
        <v>107.30000000000001</v>
      </c>
      <c r="J23" s="38">
        <v>0</v>
      </c>
      <c r="K23" s="38">
        <v>0</v>
      </c>
      <c r="L23" s="17">
        <f t="shared" si="4"/>
        <v>107.30000000000001</v>
      </c>
      <c r="M23" s="40">
        <f>L23/L25</f>
        <v>4.7137899222422355E-2</v>
      </c>
      <c r="S23" s="13" t="s">
        <v>72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f>0.1*AB9</f>
        <v>55.150000000000006</v>
      </c>
      <c r="AA23" s="17">
        <f t="shared" si="5"/>
        <v>55.150000000000006</v>
      </c>
      <c r="AB23" s="40">
        <f>AA23/AA25</f>
        <v>4.8379314882231683E-2</v>
      </c>
    </row>
    <row r="24" spans="1:29" ht="14.4">
      <c r="A24" s="42" t="s">
        <v>23</v>
      </c>
      <c r="B24" s="43">
        <v>17</v>
      </c>
      <c r="C24" s="43">
        <v>306</v>
      </c>
      <c r="D24" s="43">
        <v>0</v>
      </c>
      <c r="E24" s="43">
        <v>0</v>
      </c>
      <c r="F24" s="43">
        <v>0</v>
      </c>
      <c r="G24" s="43">
        <v>0</v>
      </c>
      <c r="H24" s="43">
        <v>3</v>
      </c>
      <c r="I24" s="43">
        <v>0</v>
      </c>
      <c r="J24" s="43">
        <v>0</v>
      </c>
      <c r="K24" s="43">
        <v>0</v>
      </c>
      <c r="L24" s="17">
        <f t="shared" si="4"/>
        <v>326</v>
      </c>
      <c r="M24" s="40">
        <f>L24/L25</f>
        <v>0.14321486623028598</v>
      </c>
      <c r="S24" s="42" t="s">
        <v>23</v>
      </c>
      <c r="T24" s="43">
        <v>14.5</v>
      </c>
      <c r="U24" s="43">
        <v>96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17">
        <f t="shared" si="5"/>
        <v>110.5</v>
      </c>
      <c r="AB24" s="40">
        <f>AA24/AA25</f>
        <v>9.6934076055967364E-2</v>
      </c>
    </row>
    <row r="25" spans="1:29">
      <c r="A25" s="11" t="s">
        <v>8</v>
      </c>
      <c r="B25" s="17">
        <f>SUM(B18:B24)</f>
        <v>17</v>
      </c>
      <c r="C25" s="17">
        <f t="shared" ref="C25:K25" si="6">SUM(C18:C24)</f>
        <v>306</v>
      </c>
      <c r="D25" s="17">
        <f t="shared" si="6"/>
        <v>328.5</v>
      </c>
      <c r="E25" s="17">
        <f t="shared" si="6"/>
        <v>0.3</v>
      </c>
      <c r="F25" s="17">
        <f t="shared" si="6"/>
        <v>144.5</v>
      </c>
      <c r="G25" s="17">
        <f t="shared" si="6"/>
        <v>3.5</v>
      </c>
      <c r="H25" s="17">
        <f t="shared" si="6"/>
        <v>3</v>
      </c>
      <c r="I25" s="17">
        <f t="shared" si="6"/>
        <v>1073</v>
      </c>
      <c r="J25" s="17">
        <f t="shared" si="6"/>
        <v>1</v>
      </c>
      <c r="K25" s="17">
        <f t="shared" si="6"/>
        <v>399.5</v>
      </c>
      <c r="L25" s="44">
        <f>SUM(B25:K25)</f>
        <v>2276.3000000000002</v>
      </c>
      <c r="S25" s="11" t="s">
        <v>8</v>
      </c>
      <c r="T25" s="17">
        <f>SUM(T18:T24)</f>
        <v>14.5</v>
      </c>
      <c r="U25" s="17">
        <f t="shared" ref="U25:AA25" si="7">SUM(U18:U24)</f>
        <v>96</v>
      </c>
      <c r="V25" s="17">
        <f t="shared" si="7"/>
        <v>230.5</v>
      </c>
      <c r="W25" s="17">
        <f t="shared" si="7"/>
        <v>7</v>
      </c>
      <c r="X25" s="17">
        <f t="shared" si="7"/>
        <v>239.45</v>
      </c>
      <c r="Y25" s="17">
        <f t="shared" si="7"/>
        <v>1</v>
      </c>
      <c r="Z25" s="17">
        <f t="shared" si="7"/>
        <v>551.5</v>
      </c>
      <c r="AA25" s="24">
        <f t="shared" si="7"/>
        <v>1139.95</v>
      </c>
    </row>
    <row r="26" spans="1:29">
      <c r="B26" s="27"/>
      <c r="C26" s="27"/>
      <c r="D26" s="27"/>
      <c r="E26" s="27"/>
      <c r="F26" s="27"/>
      <c r="G26" s="27"/>
      <c r="H26" s="27"/>
      <c r="I26" s="27"/>
      <c r="J26" s="27"/>
      <c r="K26" s="27"/>
      <c r="AC26" s="27"/>
    </row>
    <row r="27" spans="1:29">
      <c r="AC27" s="27"/>
    </row>
    <row r="28" spans="1:29">
      <c r="AC28" s="27"/>
    </row>
    <row r="29" spans="1:29">
      <c r="AC29" s="27"/>
    </row>
    <row r="30" spans="1:29">
      <c r="A30" s="37" t="s">
        <v>49</v>
      </c>
      <c r="B30" s="45" t="s">
        <v>24</v>
      </c>
      <c r="C30" s="45" t="s">
        <v>50</v>
      </c>
      <c r="D30" s="46" t="s">
        <v>73</v>
      </c>
      <c r="S30" s="37" t="s">
        <v>49</v>
      </c>
      <c r="T30" s="37" t="s">
        <v>24</v>
      </c>
      <c r="U30" s="37" t="s">
        <v>50</v>
      </c>
      <c r="V30" s="46" t="s">
        <v>73</v>
      </c>
      <c r="AC30" s="27"/>
    </row>
    <row r="31" spans="1:29">
      <c r="A31" s="4" t="s">
        <v>67</v>
      </c>
      <c r="B31" s="47">
        <v>11</v>
      </c>
      <c r="C31" s="38">
        <v>107.30000000000001</v>
      </c>
      <c r="D31" s="17">
        <f>C31/B31</f>
        <v>9.7545454545454557</v>
      </c>
      <c r="S31" s="4" t="s">
        <v>67</v>
      </c>
      <c r="T31" s="47">
        <v>7</v>
      </c>
      <c r="U31" s="38">
        <v>55.150000000000006</v>
      </c>
      <c r="V31" s="17">
        <f>U31/T31</f>
        <v>7.878571428571429</v>
      </c>
      <c r="AC31" s="27"/>
    </row>
    <row r="32" spans="1:29">
      <c r="A32" s="4" t="s">
        <v>68</v>
      </c>
      <c r="B32" s="47">
        <v>14</v>
      </c>
      <c r="C32" s="38">
        <v>174.57500000000002</v>
      </c>
      <c r="D32" s="17">
        <f t="shared" ref="D32:D36" si="8">C32/B32</f>
        <v>12.469642857142858</v>
      </c>
      <c r="S32" s="4" t="s">
        <v>68</v>
      </c>
      <c r="T32" s="47">
        <v>9</v>
      </c>
      <c r="U32" s="38">
        <v>102.15</v>
      </c>
      <c r="V32" s="17">
        <f>U32/T32</f>
        <v>11.350000000000001</v>
      </c>
      <c r="AC32" s="27"/>
    </row>
    <row r="33" spans="1:29">
      <c r="A33" s="4" t="s">
        <v>69</v>
      </c>
      <c r="B33" s="47">
        <v>4</v>
      </c>
      <c r="C33" s="38">
        <v>67.275000000000006</v>
      </c>
      <c r="D33" s="17">
        <f t="shared" si="8"/>
        <v>16.818750000000001</v>
      </c>
      <c r="S33" s="4" t="s">
        <v>69</v>
      </c>
      <c r="T33" s="47">
        <v>2</v>
      </c>
      <c r="U33" s="38">
        <v>38.549999999999997</v>
      </c>
      <c r="V33" s="17">
        <f t="shared" ref="V33:V36" si="9">U33/T33</f>
        <v>19.274999999999999</v>
      </c>
      <c r="AC33" s="27"/>
    </row>
    <row r="34" spans="1:29">
      <c r="A34" s="4" t="s">
        <v>70</v>
      </c>
      <c r="B34" s="47">
        <v>112</v>
      </c>
      <c r="C34" s="38">
        <v>742.75</v>
      </c>
      <c r="D34" s="17">
        <f t="shared" si="8"/>
        <v>6.6316964285714288</v>
      </c>
      <c r="S34" s="4" t="s">
        <v>70</v>
      </c>
      <c r="T34" s="47">
        <v>74</v>
      </c>
      <c r="U34" s="38">
        <v>385.4</v>
      </c>
      <c r="V34" s="17">
        <f t="shared" si="9"/>
        <v>5.2081081081081075</v>
      </c>
      <c r="AC34" s="27"/>
    </row>
    <row r="35" spans="1:29">
      <c r="A35" s="4" t="s">
        <v>71</v>
      </c>
      <c r="B35" s="47">
        <v>152</v>
      </c>
      <c r="C35" s="38">
        <v>751.09999999999991</v>
      </c>
      <c r="D35" s="17">
        <f t="shared" si="8"/>
        <v>4.941447368421052</v>
      </c>
      <c r="S35" s="4" t="s">
        <v>71</v>
      </c>
      <c r="T35" s="47">
        <v>98</v>
      </c>
      <c r="U35" s="38">
        <v>393.04999999999995</v>
      </c>
      <c r="V35" s="17">
        <f t="shared" si="9"/>
        <v>4.0107142857142852</v>
      </c>
      <c r="AC35" s="27"/>
    </row>
    <row r="36" spans="1:29">
      <c r="A36" s="4" t="s">
        <v>72</v>
      </c>
      <c r="B36" s="47">
        <v>8</v>
      </c>
      <c r="C36" s="38">
        <v>107.30000000000001</v>
      </c>
      <c r="D36" s="17">
        <f t="shared" si="8"/>
        <v>13.412500000000001</v>
      </c>
      <c r="S36" s="4" t="s">
        <v>72</v>
      </c>
      <c r="T36" s="47">
        <v>4</v>
      </c>
      <c r="U36" s="38">
        <v>55.150000000000006</v>
      </c>
      <c r="V36" s="17">
        <f t="shared" si="9"/>
        <v>13.787500000000001</v>
      </c>
      <c r="AC36" s="27"/>
    </row>
    <row r="37" spans="1:29">
      <c r="A37" s="48" t="s">
        <v>23</v>
      </c>
      <c r="B37" s="89">
        <f>L24</f>
        <v>326</v>
      </c>
      <c r="C37" s="83"/>
      <c r="D37" s="83"/>
      <c r="S37" s="48" t="s">
        <v>23</v>
      </c>
      <c r="T37" s="89">
        <f>AA25</f>
        <v>1139.95</v>
      </c>
      <c r="U37" s="83"/>
      <c r="V37" s="83"/>
      <c r="AC37" s="27"/>
    </row>
    <row r="38" spans="1:29">
      <c r="AC38" s="27"/>
    </row>
    <row r="39" spans="1:29">
      <c r="AC39" s="27"/>
    </row>
    <row r="40" spans="1:29">
      <c r="AC40" s="27"/>
    </row>
    <row r="41" spans="1:29">
      <c r="A41" s="37" t="s">
        <v>48</v>
      </c>
      <c r="B41" s="2" t="s">
        <v>27</v>
      </c>
      <c r="C41" s="2" t="s">
        <v>28</v>
      </c>
      <c r="D41" s="2" t="s">
        <v>29</v>
      </c>
      <c r="E41" s="2" t="s">
        <v>30</v>
      </c>
      <c r="F41" s="2" t="s">
        <v>31</v>
      </c>
      <c r="G41" s="2" t="s">
        <v>32</v>
      </c>
      <c r="H41" s="2" t="s">
        <v>33</v>
      </c>
      <c r="I41" s="2" t="s">
        <v>34</v>
      </c>
      <c r="J41" s="2" t="s">
        <v>35</v>
      </c>
      <c r="K41" s="2" t="s">
        <v>36</v>
      </c>
      <c r="L41" s="2" t="s">
        <v>37</v>
      </c>
      <c r="M41" s="2" t="s">
        <v>38</v>
      </c>
      <c r="N41" s="3" t="s">
        <v>8</v>
      </c>
      <c r="S41" s="37" t="s">
        <v>48</v>
      </c>
      <c r="T41" s="2" t="s">
        <v>27</v>
      </c>
      <c r="U41" s="2" t="s">
        <v>28</v>
      </c>
      <c r="V41" s="2" t="s">
        <v>29</v>
      </c>
      <c r="W41" s="2" t="s">
        <v>30</v>
      </c>
      <c r="X41" s="2" t="s">
        <v>31</v>
      </c>
      <c r="Y41" s="2" t="s">
        <v>32</v>
      </c>
      <c r="Z41" s="2" t="s">
        <v>33</v>
      </c>
      <c r="AA41" s="2" t="s">
        <v>34</v>
      </c>
      <c r="AB41" s="3" t="s">
        <v>8</v>
      </c>
      <c r="AC41" s="27"/>
    </row>
    <row r="42" spans="1:29">
      <c r="A42" s="4" t="s">
        <v>56</v>
      </c>
      <c r="B42" s="6">
        <v>146.80000000000001</v>
      </c>
      <c r="C42" s="6">
        <v>293.60000000000002</v>
      </c>
      <c r="D42" s="6">
        <v>220.20000000000002</v>
      </c>
      <c r="E42" s="6">
        <v>146.80000000000001</v>
      </c>
      <c r="F42" s="6">
        <v>440.40000000000003</v>
      </c>
      <c r="G42" s="6">
        <v>146.80000000000001</v>
      </c>
      <c r="H42" s="6">
        <v>146.80000000000001</v>
      </c>
      <c r="I42" s="6">
        <v>220.20000000000002</v>
      </c>
      <c r="J42" s="6">
        <v>146.80000000000001</v>
      </c>
      <c r="K42" s="6">
        <v>220.20000000000002</v>
      </c>
      <c r="L42" s="6">
        <v>73.400000000000006</v>
      </c>
      <c r="M42" s="49">
        <v>293.60000000000002</v>
      </c>
      <c r="N42" s="7">
        <f>SUM(B42:M42)</f>
        <v>2495.6</v>
      </c>
      <c r="S42" s="4" t="s">
        <v>56</v>
      </c>
      <c r="T42" s="6">
        <v>232.30500000000001</v>
      </c>
      <c r="U42" s="6">
        <v>696.91499999999996</v>
      </c>
      <c r="V42" s="6">
        <v>154.87</v>
      </c>
      <c r="W42" s="6">
        <v>0</v>
      </c>
      <c r="X42" s="6">
        <v>542.04500000000007</v>
      </c>
      <c r="Y42" s="6">
        <v>309.74</v>
      </c>
      <c r="Z42" s="6">
        <v>309.74</v>
      </c>
      <c r="AA42" s="6">
        <v>0</v>
      </c>
      <c r="AB42" s="7">
        <f>SUM(T42:AA42)</f>
        <v>2245.6150000000002</v>
      </c>
      <c r="AC42" s="27"/>
    </row>
    <row r="43" spans="1:29">
      <c r="A43" s="4" t="s">
        <v>57</v>
      </c>
      <c r="B43" s="6">
        <v>2903.2950000000001</v>
      </c>
      <c r="C43" s="6">
        <v>3157.9700000000003</v>
      </c>
      <c r="D43" s="6">
        <v>2088.335</v>
      </c>
      <c r="E43" s="6">
        <v>1833.66</v>
      </c>
      <c r="F43" s="6">
        <v>2597.6849999999999</v>
      </c>
      <c r="G43" s="6">
        <v>3820.125</v>
      </c>
      <c r="H43" s="6">
        <v>764.02500000000009</v>
      </c>
      <c r="I43" s="6">
        <v>3361.71</v>
      </c>
      <c r="J43" s="6">
        <v>2444.88</v>
      </c>
      <c r="K43" s="6">
        <v>3005.165</v>
      </c>
      <c r="L43" s="6">
        <v>2343.0100000000002</v>
      </c>
      <c r="M43" s="49">
        <v>2852.36</v>
      </c>
      <c r="N43" s="7">
        <f>SUM(B43:M43)</f>
        <v>31172.22</v>
      </c>
      <c r="S43" s="4" t="s">
        <v>57</v>
      </c>
      <c r="T43" s="6">
        <v>2041.93</v>
      </c>
      <c r="U43" s="6">
        <v>2579.2799999999997</v>
      </c>
      <c r="V43" s="6">
        <v>967.23</v>
      </c>
      <c r="W43" s="6">
        <v>322.40999999999997</v>
      </c>
      <c r="X43" s="6">
        <v>967.23</v>
      </c>
      <c r="Y43" s="6">
        <v>2149.4</v>
      </c>
      <c r="Z43" s="6">
        <v>1289.6399999999999</v>
      </c>
      <c r="AA43" s="6">
        <v>0</v>
      </c>
      <c r="AB43" s="7">
        <f t="shared" ref="AB43:AB47" si="10">SUM(T43:AA43)</f>
        <v>10317.119999999999</v>
      </c>
      <c r="AC43" s="27"/>
    </row>
    <row r="44" spans="1:29">
      <c r="A44" s="4" t="s">
        <v>58</v>
      </c>
      <c r="B44" s="6">
        <v>4358.2199999999993</v>
      </c>
      <c r="C44" s="6">
        <v>4319.99</v>
      </c>
      <c r="D44" s="6">
        <v>3211.3199999999997</v>
      </c>
      <c r="E44" s="6">
        <v>1987.9599999999998</v>
      </c>
      <c r="F44" s="6">
        <v>1223.3599999999999</v>
      </c>
      <c r="G44" s="6">
        <v>2981.9399999999996</v>
      </c>
      <c r="H44" s="6">
        <v>3058.3999999999996</v>
      </c>
      <c r="I44" s="6">
        <v>0</v>
      </c>
      <c r="J44" s="6">
        <v>3975.9199999999996</v>
      </c>
      <c r="K44" s="6">
        <v>0</v>
      </c>
      <c r="L44" s="6">
        <v>0</v>
      </c>
      <c r="M44" s="49">
        <v>0</v>
      </c>
      <c r="N44" s="7">
        <f t="shared" ref="N44:N51" si="11">SUM(B44:M44)</f>
        <v>25117.109999999993</v>
      </c>
      <c r="S44" s="4" t="s">
        <v>58</v>
      </c>
      <c r="T44" s="6">
        <v>1936.08</v>
      </c>
      <c r="U44" s="6">
        <v>2581.44</v>
      </c>
      <c r="V44" s="6">
        <v>3226.8</v>
      </c>
      <c r="W44" s="6">
        <v>2581.44</v>
      </c>
      <c r="X44" s="6">
        <v>3226.8</v>
      </c>
      <c r="Y44" s="6">
        <v>1613.4</v>
      </c>
      <c r="Z44" s="6">
        <v>3428.4749999999999</v>
      </c>
      <c r="AA44" s="6">
        <v>0</v>
      </c>
      <c r="AB44" s="7">
        <f t="shared" si="10"/>
        <v>18594.435000000001</v>
      </c>
      <c r="AC44" s="27"/>
    </row>
    <row r="45" spans="1:29">
      <c r="A45" s="4" t="s">
        <v>59</v>
      </c>
      <c r="B45" s="6">
        <v>0</v>
      </c>
      <c r="C45" s="6">
        <v>21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7">
        <f t="shared" si="11"/>
        <v>21</v>
      </c>
      <c r="S45" s="4" t="s">
        <v>60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948.71</v>
      </c>
      <c r="Z45" s="6">
        <v>0</v>
      </c>
      <c r="AA45" s="6">
        <v>0</v>
      </c>
      <c r="AB45" s="7">
        <f t="shared" si="10"/>
        <v>948.71</v>
      </c>
      <c r="AC45" s="27"/>
    </row>
    <row r="46" spans="1:29">
      <c r="A46" s="4" t="s">
        <v>61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114.69</v>
      </c>
      <c r="H46" s="6">
        <v>764.59999999999991</v>
      </c>
      <c r="I46" s="6">
        <v>0</v>
      </c>
      <c r="J46" s="6">
        <v>688.14</v>
      </c>
      <c r="K46" s="6">
        <v>3517.16</v>
      </c>
      <c r="L46" s="6">
        <v>3287.7799999999997</v>
      </c>
      <c r="M46" s="49">
        <v>2676.1</v>
      </c>
      <c r="N46" s="7">
        <f t="shared" si="11"/>
        <v>11048.47</v>
      </c>
      <c r="S46" s="4" t="s">
        <v>61</v>
      </c>
      <c r="T46" s="6">
        <v>4436.8500000000004</v>
      </c>
      <c r="U46" s="6">
        <v>3710.82</v>
      </c>
      <c r="V46" s="6">
        <v>2420.1</v>
      </c>
      <c r="W46" s="6">
        <v>3065.46</v>
      </c>
      <c r="X46" s="6">
        <v>1653.7350000000001</v>
      </c>
      <c r="Y46" s="6">
        <v>1774.74</v>
      </c>
      <c r="Z46" s="6">
        <v>2258.7600000000002</v>
      </c>
      <c r="AA46" s="6">
        <v>0</v>
      </c>
      <c r="AB46" s="7">
        <f t="shared" si="10"/>
        <v>19320.465000000004</v>
      </c>
      <c r="AC46" s="27"/>
    </row>
    <row r="47" spans="1:29">
      <c r="A47" s="4" t="s">
        <v>62</v>
      </c>
      <c r="B47" s="6">
        <v>0</v>
      </c>
      <c r="C47" s="6">
        <v>0</v>
      </c>
      <c r="D47" s="6">
        <v>72.5</v>
      </c>
      <c r="E47" s="6">
        <v>72.5</v>
      </c>
      <c r="F47" s="6">
        <v>0</v>
      </c>
      <c r="G47" s="6">
        <v>0</v>
      </c>
      <c r="H47" s="6">
        <v>72.5</v>
      </c>
      <c r="I47" s="6">
        <v>0</v>
      </c>
      <c r="J47" s="6">
        <v>36.25</v>
      </c>
      <c r="K47" s="6">
        <v>0</v>
      </c>
      <c r="L47" s="6">
        <v>0</v>
      </c>
      <c r="M47" s="6">
        <v>0</v>
      </c>
      <c r="N47" s="7">
        <f t="shared" si="11"/>
        <v>253.75</v>
      </c>
      <c r="S47" s="4" t="s">
        <v>62</v>
      </c>
      <c r="T47" s="6">
        <v>0</v>
      </c>
      <c r="U47" s="6">
        <v>0</v>
      </c>
      <c r="V47" s="6">
        <v>0</v>
      </c>
      <c r="W47" s="6">
        <v>0</v>
      </c>
      <c r="X47" s="6">
        <v>80</v>
      </c>
      <c r="Y47" s="6">
        <v>0</v>
      </c>
      <c r="Z47" s="6">
        <v>0</v>
      </c>
      <c r="AA47" s="6">
        <v>0</v>
      </c>
      <c r="AB47" s="7">
        <f t="shared" si="10"/>
        <v>80</v>
      </c>
      <c r="AC47" s="27"/>
    </row>
    <row r="48" spans="1:29">
      <c r="A48" s="4" t="s">
        <v>63</v>
      </c>
      <c r="B48" s="6">
        <v>0</v>
      </c>
      <c r="C48" s="6">
        <v>0</v>
      </c>
      <c r="D48" s="6">
        <v>405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7">
        <f t="shared" si="11"/>
        <v>405</v>
      </c>
      <c r="S48" s="4" t="s">
        <v>64</v>
      </c>
      <c r="T48" s="6">
        <v>7295.8050000000003</v>
      </c>
      <c r="U48" s="6">
        <v>8964.7800000000007</v>
      </c>
      <c r="V48" s="6">
        <v>9918.48</v>
      </c>
      <c r="W48" s="6">
        <v>9537</v>
      </c>
      <c r="X48" s="6">
        <v>7057.38</v>
      </c>
      <c r="Y48" s="6">
        <v>6866.64</v>
      </c>
      <c r="Z48" s="6">
        <v>2193.5100000000002</v>
      </c>
      <c r="AA48" s="6">
        <v>762.96</v>
      </c>
      <c r="AB48" s="7">
        <f>SUM(T48:AA48)</f>
        <v>52596.555</v>
      </c>
      <c r="AC48" s="27"/>
    </row>
    <row r="49" spans="1:29">
      <c r="A49" s="4" t="s">
        <v>64</v>
      </c>
      <c r="B49" s="6">
        <v>11028.800000000001</v>
      </c>
      <c r="C49" s="6">
        <v>10215.200000000001</v>
      </c>
      <c r="D49" s="6">
        <v>10396</v>
      </c>
      <c r="E49" s="6">
        <v>7322.4000000000005</v>
      </c>
      <c r="F49" s="6">
        <v>7141.6</v>
      </c>
      <c r="G49" s="6">
        <v>7367.6</v>
      </c>
      <c r="H49" s="6">
        <v>9808.4000000000015</v>
      </c>
      <c r="I49" s="6">
        <v>4022.8</v>
      </c>
      <c r="J49" s="6">
        <v>7910.0000000000009</v>
      </c>
      <c r="K49" s="6">
        <v>9492</v>
      </c>
      <c r="L49" s="6">
        <v>6554</v>
      </c>
      <c r="M49" s="49">
        <v>5740.4000000000005</v>
      </c>
      <c r="N49" s="7">
        <f>SUM(B49:M49)</f>
        <v>96999.2</v>
      </c>
      <c r="S49" s="8" t="s">
        <v>8</v>
      </c>
      <c r="T49" s="7">
        <f>SUM(T42:T48)</f>
        <v>15942.970000000001</v>
      </c>
      <c r="U49" s="7">
        <f>SUM(U42:U48)</f>
        <v>18533.235000000001</v>
      </c>
      <c r="V49" s="7">
        <f t="shared" ref="V49:AA49" si="12">SUM(V42:V48)</f>
        <v>16687.48</v>
      </c>
      <c r="W49" s="7">
        <f t="shared" si="12"/>
        <v>15506.31</v>
      </c>
      <c r="X49" s="7">
        <f t="shared" si="12"/>
        <v>13527.190000000002</v>
      </c>
      <c r="Y49" s="7">
        <f t="shared" si="12"/>
        <v>13662.630000000001</v>
      </c>
      <c r="Z49" s="7">
        <f t="shared" si="12"/>
        <v>9480.125</v>
      </c>
      <c r="AA49" s="7">
        <f t="shared" si="12"/>
        <v>762.96</v>
      </c>
      <c r="AB49" s="31">
        <f>SUM(T49:AA49)</f>
        <v>104102.90000000001</v>
      </c>
      <c r="AC49" s="27"/>
    </row>
    <row r="50" spans="1:29">
      <c r="A50" s="4" t="s">
        <v>65</v>
      </c>
      <c r="B50" s="6">
        <v>0</v>
      </c>
      <c r="C50" s="6">
        <v>90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7">
        <f t="shared" si="11"/>
        <v>90</v>
      </c>
      <c r="AC50" s="27"/>
    </row>
    <row r="51" spans="1:29">
      <c r="A51" s="4" t="s">
        <v>66</v>
      </c>
      <c r="B51" s="6">
        <v>3173.0899999999997</v>
      </c>
      <c r="C51" s="6">
        <v>1223.3599999999999</v>
      </c>
      <c r="D51" s="6">
        <v>5122.82</v>
      </c>
      <c r="E51" s="6">
        <v>5275.74</v>
      </c>
      <c r="F51" s="6">
        <v>1835.04</v>
      </c>
      <c r="G51" s="6">
        <v>2446.7199999999998</v>
      </c>
      <c r="H51" s="6">
        <v>611.67999999999995</v>
      </c>
      <c r="I51" s="6">
        <v>611.67999999999995</v>
      </c>
      <c r="J51" s="6">
        <v>3058.3999999999996</v>
      </c>
      <c r="K51" s="6">
        <v>2446.7199999999998</v>
      </c>
      <c r="L51" s="6">
        <v>2446.7199999999998</v>
      </c>
      <c r="M51" s="49">
        <v>2293.7999999999997</v>
      </c>
      <c r="N51" s="7">
        <f t="shared" si="11"/>
        <v>30545.77</v>
      </c>
      <c r="AC51" s="27"/>
    </row>
    <row r="52" spans="1:29">
      <c r="A52" s="8" t="s">
        <v>8</v>
      </c>
      <c r="B52" s="7">
        <f>SUM(B42:B51)</f>
        <v>21610.205000000002</v>
      </c>
      <c r="C52" s="7">
        <f t="shared" ref="C52:M52" si="13">SUM(C42:C51)</f>
        <v>19321.120000000003</v>
      </c>
      <c r="D52" s="7">
        <f t="shared" si="13"/>
        <v>21516.174999999999</v>
      </c>
      <c r="E52" s="7">
        <f t="shared" si="13"/>
        <v>16639.059999999998</v>
      </c>
      <c r="F52" s="7">
        <f t="shared" si="13"/>
        <v>13238.084999999999</v>
      </c>
      <c r="G52" s="7">
        <f t="shared" si="13"/>
        <v>16877.875</v>
      </c>
      <c r="H52" s="7">
        <f t="shared" si="13"/>
        <v>15226.405000000001</v>
      </c>
      <c r="I52" s="7">
        <f t="shared" si="13"/>
        <v>8216.39</v>
      </c>
      <c r="J52" s="7">
        <f t="shared" si="13"/>
        <v>18260.39</v>
      </c>
      <c r="K52" s="7">
        <f t="shared" si="13"/>
        <v>18681.244999999999</v>
      </c>
      <c r="L52" s="7">
        <f t="shared" si="13"/>
        <v>14704.91</v>
      </c>
      <c r="M52" s="7">
        <f t="shared" si="13"/>
        <v>13856.259999999998</v>
      </c>
      <c r="N52" s="31">
        <f>SUM(B52:M52)</f>
        <v>198148.12000000002</v>
      </c>
      <c r="AC52" s="27"/>
    </row>
    <row r="53" spans="1:29">
      <c r="AC53" s="27"/>
    </row>
    <row r="54" spans="1:29">
      <c r="AC54" s="27"/>
    </row>
    <row r="55" spans="1:29">
      <c r="AC55" s="27"/>
    </row>
    <row r="56" spans="1:29">
      <c r="A56" s="37" t="s">
        <v>48</v>
      </c>
      <c r="B56" s="2" t="s">
        <v>56</v>
      </c>
      <c r="C56" s="2" t="s">
        <v>57</v>
      </c>
      <c r="D56" s="2" t="s">
        <v>58</v>
      </c>
      <c r="E56" s="2" t="s">
        <v>59</v>
      </c>
      <c r="F56" s="2" t="s">
        <v>61</v>
      </c>
      <c r="G56" s="2" t="s">
        <v>62</v>
      </c>
      <c r="H56" s="2" t="s">
        <v>63</v>
      </c>
      <c r="I56" s="2" t="s">
        <v>64</v>
      </c>
      <c r="J56" s="2" t="s">
        <v>65</v>
      </c>
      <c r="K56" s="2" t="s">
        <v>66</v>
      </c>
      <c r="L56" s="3" t="s">
        <v>8</v>
      </c>
      <c r="M56" s="2" t="s">
        <v>9</v>
      </c>
      <c r="S56" s="37" t="s">
        <v>48</v>
      </c>
      <c r="T56" s="2" t="s">
        <v>56</v>
      </c>
      <c r="U56" s="2" t="s">
        <v>57</v>
      </c>
      <c r="V56" s="2" t="s">
        <v>58</v>
      </c>
      <c r="W56" s="2" t="s">
        <v>60</v>
      </c>
      <c r="X56" s="2" t="s">
        <v>61</v>
      </c>
      <c r="Y56" s="2" t="s">
        <v>62</v>
      </c>
      <c r="Z56" s="2" t="s">
        <v>64</v>
      </c>
      <c r="AA56" s="3" t="s">
        <v>8</v>
      </c>
      <c r="AB56" s="2" t="s">
        <v>9</v>
      </c>
      <c r="AC56" s="27"/>
    </row>
    <row r="57" spans="1:29" ht="14.4">
      <c r="A57" s="4" t="s">
        <v>67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9699.92</v>
      </c>
      <c r="J57" s="6">
        <v>0</v>
      </c>
      <c r="K57" s="6">
        <v>0</v>
      </c>
      <c r="L57" s="7">
        <f>SUM(B57:K57)</f>
        <v>9699.92</v>
      </c>
      <c r="M57" s="40">
        <f>L57/L64</f>
        <v>4.8952874243772801E-2</v>
      </c>
      <c r="S57" s="4" t="s">
        <v>67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5264.4240000000009</v>
      </c>
      <c r="AA57" s="7">
        <f>SUM(T57:Z57)</f>
        <v>5264.4240000000009</v>
      </c>
      <c r="AB57" s="40">
        <f>AA57/AA64</f>
        <v>5.0569426980420343E-2</v>
      </c>
      <c r="AC57" s="27"/>
    </row>
    <row r="58" spans="1:29" ht="14.4">
      <c r="A58" s="4" t="s">
        <v>68</v>
      </c>
      <c r="B58" s="6">
        <v>0</v>
      </c>
      <c r="C58" s="6">
        <v>0</v>
      </c>
      <c r="D58" s="6">
        <v>2515.5339999999997</v>
      </c>
      <c r="E58" s="6">
        <v>0</v>
      </c>
      <c r="F58" s="6">
        <v>1108.6699999999998</v>
      </c>
      <c r="G58" s="6">
        <v>0</v>
      </c>
      <c r="H58" s="6">
        <v>0</v>
      </c>
      <c r="I58" s="6">
        <v>9699.92</v>
      </c>
      <c r="J58" s="6">
        <v>0</v>
      </c>
      <c r="K58" s="6">
        <v>1529.1999999999998</v>
      </c>
      <c r="L58" s="7">
        <f t="shared" ref="L58:L63" si="14">SUM(B58:K58)</f>
        <v>14853.324000000001</v>
      </c>
      <c r="M58" s="40">
        <f>L58/L64</f>
        <v>7.4960711209372075E-2</v>
      </c>
      <c r="S58" s="4" t="s">
        <v>68</v>
      </c>
      <c r="T58" s="6">
        <v>0</v>
      </c>
      <c r="U58" s="6">
        <v>0</v>
      </c>
      <c r="V58" s="6">
        <v>1863.4770000000001</v>
      </c>
      <c r="W58" s="6">
        <v>0</v>
      </c>
      <c r="X58" s="6">
        <v>1936.08</v>
      </c>
      <c r="Y58" s="6">
        <v>0</v>
      </c>
      <c r="Z58" s="6">
        <v>5264.4240000000009</v>
      </c>
      <c r="AA58" s="7">
        <f t="shared" ref="AA58:AA63" si="15">SUM(T58:Z58)</f>
        <v>9063.9809999999998</v>
      </c>
      <c r="AB58" s="40">
        <f>AA58/AA64</f>
        <v>8.7067516851115578E-2</v>
      </c>
      <c r="AC58" s="27"/>
    </row>
    <row r="59" spans="1:29" ht="14.4">
      <c r="A59" s="4" t="s">
        <v>69</v>
      </c>
      <c r="B59" s="6">
        <v>0</v>
      </c>
      <c r="C59" s="6">
        <v>0</v>
      </c>
      <c r="D59" s="6">
        <v>2515.5339999999997</v>
      </c>
      <c r="E59" s="6">
        <v>0</v>
      </c>
      <c r="F59" s="6">
        <v>1108.6699999999998</v>
      </c>
      <c r="G59" s="6">
        <v>0</v>
      </c>
      <c r="H59" s="6">
        <v>0</v>
      </c>
      <c r="I59" s="6">
        <v>0</v>
      </c>
      <c r="J59" s="6">
        <v>0</v>
      </c>
      <c r="K59" s="6">
        <v>1529.1999999999998</v>
      </c>
      <c r="L59" s="7">
        <f t="shared" si="14"/>
        <v>5153.4039999999995</v>
      </c>
      <c r="M59" s="40">
        <f>L59/L64</f>
        <v>2.6007836965599274E-2</v>
      </c>
      <c r="S59" s="4" t="s">
        <v>69</v>
      </c>
      <c r="T59" s="6">
        <v>0</v>
      </c>
      <c r="U59" s="6">
        <v>0</v>
      </c>
      <c r="V59" s="6">
        <v>1863.4770000000001</v>
      </c>
      <c r="W59" s="6">
        <v>0</v>
      </c>
      <c r="X59" s="6">
        <v>1250.385</v>
      </c>
      <c r="Y59" s="6">
        <v>0</v>
      </c>
      <c r="Z59" s="6">
        <v>0</v>
      </c>
      <c r="AA59" s="7">
        <f t="shared" si="15"/>
        <v>3113.8620000000001</v>
      </c>
      <c r="AB59" s="40">
        <f>AA59/AA64</f>
        <v>2.9911385753903112E-2</v>
      </c>
      <c r="AC59" s="27"/>
    </row>
    <row r="60" spans="1:29" ht="14.4">
      <c r="A60" s="4" t="s">
        <v>70</v>
      </c>
      <c r="B60" s="6">
        <v>0</v>
      </c>
      <c r="C60" s="6">
        <v>0</v>
      </c>
      <c r="D60" s="6">
        <v>20086.041999999998</v>
      </c>
      <c r="E60" s="6">
        <v>21</v>
      </c>
      <c r="F60" s="6">
        <v>8831.1299999999992</v>
      </c>
      <c r="G60" s="6">
        <v>253.75</v>
      </c>
      <c r="H60" s="6">
        <v>0</v>
      </c>
      <c r="I60" s="6">
        <v>0</v>
      </c>
      <c r="J60" s="6">
        <v>90</v>
      </c>
      <c r="K60" s="6">
        <v>27487.37</v>
      </c>
      <c r="L60" s="7">
        <f t="shared" si="14"/>
        <v>56769.292000000001</v>
      </c>
      <c r="M60" s="40">
        <f>L60/L64</f>
        <v>0.28649927135316755</v>
      </c>
      <c r="S60" s="4" t="s">
        <v>70</v>
      </c>
      <c r="T60" s="6">
        <v>0</v>
      </c>
      <c r="U60" s="6">
        <v>0</v>
      </c>
      <c r="V60" s="6">
        <v>14867.481000000002</v>
      </c>
      <c r="W60" s="6">
        <v>0</v>
      </c>
      <c r="X60" s="6">
        <v>16134</v>
      </c>
      <c r="Y60" s="6">
        <v>80</v>
      </c>
      <c r="Z60" s="6">
        <v>0</v>
      </c>
      <c r="AA60" s="7">
        <f t="shared" si="15"/>
        <v>31081.481</v>
      </c>
      <c r="AB60" s="40">
        <f>AA60/AA64</f>
        <v>0.29856498714252916</v>
      </c>
      <c r="AC60" s="27"/>
    </row>
    <row r="61" spans="1:29" ht="14.4">
      <c r="A61" s="4" t="s">
        <v>71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67899.44</v>
      </c>
      <c r="J61" s="6">
        <v>0</v>
      </c>
      <c r="K61" s="6">
        <v>0</v>
      </c>
      <c r="L61" s="7">
        <f t="shared" si="14"/>
        <v>67899.44</v>
      </c>
      <c r="M61" s="40">
        <f>L61/L64</f>
        <v>0.34267011970640959</v>
      </c>
      <c r="S61" s="4" t="s">
        <v>71</v>
      </c>
      <c r="T61" s="6">
        <v>0</v>
      </c>
      <c r="U61" s="6">
        <v>0</v>
      </c>
      <c r="V61" s="6">
        <v>0</v>
      </c>
      <c r="W61" s="6">
        <v>948.71</v>
      </c>
      <c r="X61" s="6">
        <v>0</v>
      </c>
      <c r="Y61" s="6">
        <v>0</v>
      </c>
      <c r="Z61" s="6">
        <v>36812.82</v>
      </c>
      <c r="AA61" s="7">
        <f t="shared" si="15"/>
        <v>37761.53</v>
      </c>
      <c r="AB61" s="40">
        <f>AA61/AA64</f>
        <v>0.36273273847318377</v>
      </c>
      <c r="AC61" s="27"/>
    </row>
    <row r="62" spans="1:29" ht="14.4">
      <c r="A62" s="13" t="s">
        <v>72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50">
        <v>9699.92</v>
      </c>
      <c r="J62" s="6">
        <v>0</v>
      </c>
      <c r="K62" s="6">
        <v>0</v>
      </c>
      <c r="L62" s="7">
        <f t="shared" si="14"/>
        <v>9699.92</v>
      </c>
      <c r="M62" s="40">
        <f>L62/L64</f>
        <v>4.8952874243772801E-2</v>
      </c>
      <c r="S62" s="13" t="s">
        <v>72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5254.8870000000006</v>
      </c>
      <c r="AA62" s="7">
        <f t="shared" si="15"/>
        <v>5254.8870000000006</v>
      </c>
      <c r="AB62" s="40">
        <f>AA62/AA64</f>
        <v>5.0477815699658715E-2</v>
      </c>
      <c r="AC62" s="27"/>
    </row>
    <row r="63" spans="1:29" ht="14.4">
      <c r="A63" s="42" t="s">
        <v>23</v>
      </c>
      <c r="B63" s="51">
        <v>2495.6000000000004</v>
      </c>
      <c r="C63" s="51">
        <v>31172.22</v>
      </c>
      <c r="D63" s="51">
        <v>0</v>
      </c>
      <c r="E63" s="51">
        <v>0</v>
      </c>
      <c r="F63" s="51">
        <v>0</v>
      </c>
      <c r="G63" s="51">
        <v>0</v>
      </c>
      <c r="H63" s="51">
        <v>405</v>
      </c>
      <c r="I63" s="51">
        <v>0</v>
      </c>
      <c r="J63" s="51">
        <v>0</v>
      </c>
      <c r="K63" s="51">
        <v>0</v>
      </c>
      <c r="L63" s="7">
        <f t="shared" si="14"/>
        <v>34072.82</v>
      </c>
      <c r="M63" s="40">
        <f>L63/L64</f>
        <v>0.17195631227790606</v>
      </c>
      <c r="S63" s="42" t="s">
        <v>23</v>
      </c>
      <c r="T63" s="51">
        <v>2245.6150000000002</v>
      </c>
      <c r="U63" s="51">
        <v>10317.119999999999</v>
      </c>
      <c r="V63" s="51">
        <v>0</v>
      </c>
      <c r="W63" s="51">
        <v>0</v>
      </c>
      <c r="X63" s="51">
        <v>0</v>
      </c>
      <c r="Y63" s="51">
        <v>0</v>
      </c>
      <c r="Z63" s="51">
        <v>0</v>
      </c>
      <c r="AA63" s="7">
        <f t="shared" si="15"/>
        <v>12562.734999999999</v>
      </c>
      <c r="AB63" s="40">
        <f>AA63/AA64</f>
        <v>0.12067612909918936</v>
      </c>
      <c r="AC63" s="27"/>
    </row>
    <row r="64" spans="1:29">
      <c r="A64" s="11" t="s">
        <v>8</v>
      </c>
      <c r="B64" s="7">
        <f>SUM(B57:B63)</f>
        <v>2495.6000000000004</v>
      </c>
      <c r="C64" s="7">
        <f t="shared" ref="C64:K64" si="16">SUM(C57:C63)</f>
        <v>31172.22</v>
      </c>
      <c r="D64" s="7">
        <f t="shared" si="16"/>
        <v>25117.109999999997</v>
      </c>
      <c r="E64" s="7">
        <f t="shared" si="16"/>
        <v>21</v>
      </c>
      <c r="F64" s="7">
        <f t="shared" si="16"/>
        <v>11048.47</v>
      </c>
      <c r="G64" s="7">
        <f t="shared" si="16"/>
        <v>253.75</v>
      </c>
      <c r="H64" s="7">
        <f t="shared" si="16"/>
        <v>405</v>
      </c>
      <c r="I64" s="7">
        <f>SUM(I57:I63)</f>
        <v>96999.2</v>
      </c>
      <c r="J64" s="7">
        <f t="shared" si="16"/>
        <v>90</v>
      </c>
      <c r="K64" s="7">
        <f t="shared" si="16"/>
        <v>30545.769999999997</v>
      </c>
      <c r="L64" s="31">
        <f>SUM(B64:K64)</f>
        <v>198148.11999999997</v>
      </c>
      <c r="S64" s="11" t="s">
        <v>8</v>
      </c>
      <c r="T64" s="7">
        <f>SUM(T57:T63)</f>
        <v>2245.6150000000002</v>
      </c>
      <c r="U64" s="7">
        <f t="shared" ref="U64:AA64" si="17">SUM(U57:U63)</f>
        <v>10317.119999999999</v>
      </c>
      <c r="V64" s="7">
        <f t="shared" si="17"/>
        <v>18594.435000000001</v>
      </c>
      <c r="W64" s="7">
        <f>SUM(W57:W63)</f>
        <v>948.71</v>
      </c>
      <c r="X64" s="7">
        <f t="shared" si="17"/>
        <v>19320.465</v>
      </c>
      <c r="Y64" s="7">
        <f t="shared" si="17"/>
        <v>80</v>
      </c>
      <c r="Z64" s="7">
        <f t="shared" si="17"/>
        <v>52596.555000000008</v>
      </c>
      <c r="AA64" s="31">
        <f t="shared" si="17"/>
        <v>104102.9</v>
      </c>
      <c r="AC64" s="27"/>
    </row>
    <row r="65" spans="1:29">
      <c r="AC65" s="27"/>
    </row>
    <row r="66" spans="1:29">
      <c r="AC66" s="27"/>
    </row>
    <row r="67" spans="1:29">
      <c r="AC67" s="27"/>
    </row>
    <row r="68" spans="1:29">
      <c r="A68" s="37" t="s">
        <v>74</v>
      </c>
      <c r="B68" s="45" t="s">
        <v>24</v>
      </c>
      <c r="C68" s="45" t="s">
        <v>10</v>
      </c>
      <c r="D68" s="3" t="s">
        <v>25</v>
      </c>
      <c r="S68" s="37" t="s">
        <v>74</v>
      </c>
      <c r="T68" s="37" t="s">
        <v>24</v>
      </c>
      <c r="U68" s="37" t="s">
        <v>10</v>
      </c>
      <c r="V68" s="11" t="s">
        <v>25</v>
      </c>
      <c r="AC68" s="27"/>
    </row>
    <row r="69" spans="1:29">
      <c r="A69" s="4" t="s">
        <v>67</v>
      </c>
      <c r="B69" s="47">
        <v>11</v>
      </c>
      <c r="C69" s="6">
        <v>9699.92</v>
      </c>
      <c r="D69" s="7">
        <f>C69/B69</f>
        <v>881.81090909090915</v>
      </c>
      <c r="S69" s="4" t="s">
        <v>67</v>
      </c>
      <c r="T69" s="47">
        <v>7</v>
      </c>
      <c r="U69" s="6">
        <v>5264.4240000000009</v>
      </c>
      <c r="V69" s="7">
        <f>U69/T69</f>
        <v>752.06057142857151</v>
      </c>
      <c r="AC69" s="27"/>
    </row>
    <row r="70" spans="1:29">
      <c r="A70" s="4" t="s">
        <v>68</v>
      </c>
      <c r="B70" s="47">
        <v>14</v>
      </c>
      <c r="C70" s="6">
        <v>14853.324000000001</v>
      </c>
      <c r="D70" s="7">
        <f t="shared" ref="D70:D74" si="18">C70/B70</f>
        <v>1060.9517142857144</v>
      </c>
      <c r="S70" s="4" t="s">
        <v>68</v>
      </c>
      <c r="T70" s="47">
        <v>9</v>
      </c>
      <c r="U70" s="6">
        <v>9063.9809999999998</v>
      </c>
      <c r="V70" s="7">
        <f t="shared" ref="V70:V73" si="19">U70/T70</f>
        <v>1007.1089999999999</v>
      </c>
      <c r="AC70" s="27"/>
    </row>
    <row r="71" spans="1:29">
      <c r="A71" s="4" t="s">
        <v>69</v>
      </c>
      <c r="B71" s="47">
        <v>4</v>
      </c>
      <c r="C71" s="6">
        <v>5153.4039999999995</v>
      </c>
      <c r="D71" s="7">
        <f t="shared" si="18"/>
        <v>1288.3509999999999</v>
      </c>
      <c r="S71" s="4" t="s">
        <v>69</v>
      </c>
      <c r="T71" s="47">
        <v>2</v>
      </c>
      <c r="U71" s="6">
        <v>3113.8620000000001</v>
      </c>
      <c r="V71" s="7">
        <f t="shared" si="19"/>
        <v>1556.931</v>
      </c>
      <c r="AC71" s="27"/>
    </row>
    <row r="72" spans="1:29">
      <c r="A72" s="4" t="s">
        <v>70</v>
      </c>
      <c r="B72" s="47">
        <v>112</v>
      </c>
      <c r="C72" s="6">
        <v>56769.292000000001</v>
      </c>
      <c r="D72" s="7">
        <f t="shared" si="18"/>
        <v>506.86867857142857</v>
      </c>
      <c r="S72" s="4" t="s">
        <v>70</v>
      </c>
      <c r="T72" s="47">
        <v>74</v>
      </c>
      <c r="U72" s="6">
        <v>31081.481</v>
      </c>
      <c r="V72" s="7">
        <f t="shared" si="19"/>
        <v>420.0200135135135</v>
      </c>
      <c r="AC72" s="27"/>
    </row>
    <row r="73" spans="1:29">
      <c r="A73" s="4" t="s">
        <v>71</v>
      </c>
      <c r="B73" s="47">
        <v>152</v>
      </c>
      <c r="C73" s="6">
        <v>67899.44</v>
      </c>
      <c r="D73" s="7">
        <f t="shared" si="18"/>
        <v>446.70684210526315</v>
      </c>
      <c r="S73" s="4" t="s">
        <v>71</v>
      </c>
      <c r="T73" s="47">
        <v>98</v>
      </c>
      <c r="U73" s="6">
        <v>37761.53</v>
      </c>
      <c r="V73" s="7">
        <f t="shared" si="19"/>
        <v>385.32173469387754</v>
      </c>
      <c r="AC73" s="27"/>
    </row>
    <row r="74" spans="1:29">
      <c r="A74" s="4" t="s">
        <v>72</v>
      </c>
      <c r="B74" s="47">
        <v>8</v>
      </c>
      <c r="C74" s="6">
        <v>9699.92</v>
      </c>
      <c r="D74" s="7">
        <f t="shared" si="18"/>
        <v>1212.49</v>
      </c>
      <c r="S74" s="4" t="s">
        <v>72</v>
      </c>
      <c r="T74" s="47">
        <v>4</v>
      </c>
      <c r="U74" s="6">
        <v>5254.8870000000006</v>
      </c>
      <c r="V74" s="7">
        <f>U74/T74</f>
        <v>1313.7217500000002</v>
      </c>
      <c r="AC74" s="27"/>
    </row>
    <row r="75" spans="1:29">
      <c r="A75" s="52" t="s">
        <v>23</v>
      </c>
      <c r="B75" s="90">
        <f>L63</f>
        <v>34072.82</v>
      </c>
      <c r="C75" s="91"/>
      <c r="D75" s="91"/>
      <c r="S75" s="48" t="s">
        <v>23</v>
      </c>
      <c r="T75" s="90">
        <f>AA63</f>
        <v>12562.734999999999</v>
      </c>
      <c r="U75" s="91"/>
      <c r="V75" s="91"/>
      <c r="AC75" s="27"/>
    </row>
    <row r="76" spans="1:29">
      <c r="AC76" s="27"/>
    </row>
    <row r="77" spans="1:29">
      <c r="AC77" s="27"/>
    </row>
    <row r="78" spans="1:29">
      <c r="AC78" s="27"/>
    </row>
    <row r="79" spans="1:29">
      <c r="AC79" s="27"/>
    </row>
    <row r="80" spans="1:29">
      <c r="AC80" s="27"/>
    </row>
    <row r="81" spans="29:29">
      <c r="AC81" s="27"/>
    </row>
    <row r="82" spans="29:29">
      <c r="AC82" s="27"/>
    </row>
    <row r="83" spans="29:29">
      <c r="AC83" s="27"/>
    </row>
    <row r="84" spans="29:29">
      <c r="AC84" s="27"/>
    </row>
    <row r="85" spans="29:29">
      <c r="AC85" s="27"/>
    </row>
    <row r="86" spans="29:29">
      <c r="AC86" s="27"/>
    </row>
    <row r="87" spans="29:29">
      <c r="AC87" s="27"/>
    </row>
    <row r="88" spans="29:29">
      <c r="AC88" s="27"/>
    </row>
    <row r="89" spans="29:29">
      <c r="AC89" s="27"/>
    </row>
    <row r="90" spans="29:29">
      <c r="AC90" s="27"/>
    </row>
    <row r="91" spans="29:29">
      <c r="AC91" s="27"/>
    </row>
    <row r="92" spans="29:29">
      <c r="AC92" s="27"/>
    </row>
    <row r="93" spans="29:29">
      <c r="AC93" s="27"/>
    </row>
    <row r="94" spans="29:29">
      <c r="AC94" s="27"/>
    </row>
    <row r="95" spans="29:29">
      <c r="AC95" s="27"/>
    </row>
    <row r="96" spans="29:29">
      <c r="AC96" s="27"/>
    </row>
    <row r="97" spans="29:29">
      <c r="AC97" s="27"/>
    </row>
    <row r="98" spans="29:29">
      <c r="AC98" s="27"/>
    </row>
    <row r="99" spans="29:29">
      <c r="AC99" s="27"/>
    </row>
    <row r="100" spans="29:29">
      <c r="AC100" s="27"/>
    </row>
    <row r="101" spans="29:29">
      <c r="AC101" s="27"/>
    </row>
    <row r="102" spans="29:29">
      <c r="AC102" s="27"/>
    </row>
    <row r="103" spans="29:29">
      <c r="AC103" s="27"/>
    </row>
    <row r="104" spans="29:29">
      <c r="AC104" s="27"/>
    </row>
    <row r="105" spans="29:29">
      <c r="AC105" s="27"/>
    </row>
    <row r="106" spans="29:29">
      <c r="AC106" s="27"/>
    </row>
    <row r="107" spans="29:29">
      <c r="AC107" s="27"/>
    </row>
    <row r="108" spans="29:29">
      <c r="AC108" s="27"/>
    </row>
    <row r="109" spans="29:29">
      <c r="AC109" s="27"/>
    </row>
    <row r="110" spans="29:29">
      <c r="AC110" s="27"/>
    </row>
    <row r="111" spans="29:29">
      <c r="AC111" s="27"/>
    </row>
    <row r="112" spans="29:29">
      <c r="AC112" s="27"/>
    </row>
    <row r="113" spans="2:29">
      <c r="AC113" s="27"/>
    </row>
    <row r="114" spans="2:29">
      <c r="AC114" s="27"/>
    </row>
    <row r="115" spans="2:29">
      <c r="AC115" s="27"/>
    </row>
    <row r="116" spans="2:29">
      <c r="AC116" s="27"/>
    </row>
    <row r="117" spans="2:29">
      <c r="AC117" s="27"/>
    </row>
    <row r="118" spans="2:29">
      <c r="AC118" s="27"/>
    </row>
    <row r="119" spans="2:29">
      <c r="AC119" s="27"/>
    </row>
    <row r="120" spans="2:29">
      <c r="AC120" s="27"/>
    </row>
    <row r="121" spans="2:29">
      <c r="AC121" s="27"/>
    </row>
    <row r="122" spans="2:29">
      <c r="AC122" s="27"/>
    </row>
    <row r="123" spans="2:29">
      <c r="AC123" s="27"/>
    </row>
    <row r="124" spans="2:29">
      <c r="AC124" s="27"/>
    </row>
    <row r="125" spans="2:29">
      <c r="AC125" s="27"/>
    </row>
    <row r="126" spans="2:29">
      <c r="AC126" s="27"/>
    </row>
    <row r="127" spans="2:29">
      <c r="M127" s="27"/>
    </row>
    <row r="128" spans="2:29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</row>
  </sheetData>
  <mergeCells count="6">
    <mergeCell ref="B1:M1"/>
    <mergeCell ref="T1:AA1"/>
    <mergeCell ref="B37:D37"/>
    <mergeCell ref="T37:V37"/>
    <mergeCell ref="B75:D75"/>
    <mergeCell ref="T75:V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Kengetallen</vt:lpstr>
      <vt:lpstr>A</vt:lpstr>
      <vt:lpstr>R</vt:lpstr>
      <vt:lpstr>H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Ahmed,Nuradin N.</dc:creator>
  <cp:lastModifiedBy>Ahsanul Haque Milon</cp:lastModifiedBy>
  <dcterms:created xsi:type="dcterms:W3CDTF">2024-10-29T08:06:29Z</dcterms:created>
  <dcterms:modified xsi:type="dcterms:W3CDTF">2024-11-20T21:53:01Z</dcterms:modified>
</cp:coreProperties>
</file>