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rahman\OneDrive\Desktop\"/>
    </mc:Choice>
  </mc:AlternateContent>
  <xr:revisionPtr revIDLastSave="0" documentId="13_ncr:1_{07DCB8C6-D9D4-45DC-8A5E-2913E8F2EC27}" xr6:coauthVersionLast="47" xr6:coauthVersionMax="47" xr10:uidLastSave="{00000000-0000-0000-0000-000000000000}"/>
  <bookViews>
    <workbookView xWindow="-108" yWindow="-108" windowWidth="23256" windowHeight="12456" xr2:uid="{42B00404-EF6A-4398-80AF-0F9CCA5A92C5}"/>
  </bookViews>
  <sheets>
    <sheet name="Design Sheet" sheetId="2" r:id="rId1"/>
    <sheet name="Equal Angles" sheetId="3" state="hidden" r:id="rId2"/>
  </sheets>
  <definedNames>
    <definedName name="_xlnm.Print_Area" localSheetId="0">'Design Sheet'!$A$1:$L$60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2" l="1"/>
  <c r="P15" i="2"/>
  <c r="B39" i="2"/>
  <c r="B34" i="2"/>
  <c r="B35" i="2" s="1"/>
  <c r="B21" i="2" l="1"/>
  <c r="B23" i="2"/>
  <c r="B20" i="2"/>
  <c r="B12" i="2" s="1"/>
  <c r="J11" i="2"/>
  <c r="J10" i="2"/>
  <c r="E39" i="2" s="1"/>
  <c r="C39" i="2" s="1"/>
  <c r="B24" i="2" l="1"/>
  <c r="B47" i="2"/>
  <c r="B22" i="2"/>
  <c r="B43" i="2"/>
  <c r="F43" i="2"/>
  <c r="B30" i="2" l="1"/>
  <c r="F47" i="2" s="1"/>
  <c r="H47" i="2" s="1"/>
  <c r="F39" i="2"/>
  <c r="H43" i="2"/>
  <c r="J43" i="2"/>
  <c r="D43" i="2"/>
  <c r="F35" i="2"/>
  <c r="C35" i="2"/>
  <c r="C30" i="2" l="1"/>
  <c r="F30" i="2"/>
  <c r="J47" i="2"/>
  <c r="D47" i="2"/>
</calcChain>
</file>

<file path=xl/sharedStrings.xml><?xml version="1.0" encoding="utf-8"?>
<sst xmlns="http://schemas.openxmlformats.org/spreadsheetml/2006/main" count="1144" uniqueCount="261">
  <si>
    <t>M Hosny</t>
  </si>
  <si>
    <t>Design Code</t>
  </si>
  <si>
    <t>ECP-ASD</t>
  </si>
  <si>
    <t>BC1</t>
  </si>
  <si>
    <t>Member ID</t>
  </si>
  <si>
    <t>Created by:</t>
  </si>
  <si>
    <t>Checked by:</t>
  </si>
  <si>
    <t>1- Member Data</t>
  </si>
  <si>
    <t>cm</t>
  </si>
  <si>
    <r>
      <t xml:space="preserve">L </t>
    </r>
    <r>
      <rPr>
        <sz val="8"/>
        <color theme="1"/>
        <rFont val="Times New Roman"/>
        <family val="1"/>
      </rPr>
      <t>b out</t>
    </r>
    <r>
      <rPr>
        <sz val="11"/>
        <color theme="1"/>
        <rFont val="Times New Roman"/>
        <family val="1"/>
      </rPr>
      <t xml:space="preserve"> =</t>
    </r>
  </si>
  <si>
    <t>2- Design Force</t>
  </si>
  <si>
    <t>Tension =</t>
  </si>
  <si>
    <t>ton</t>
  </si>
  <si>
    <t>Comp. =</t>
  </si>
  <si>
    <t>L        =</t>
  </si>
  <si>
    <r>
      <t xml:space="preserve">L </t>
    </r>
    <r>
      <rPr>
        <sz val="8"/>
        <color theme="1"/>
        <rFont val="Times New Roman"/>
        <family val="1"/>
      </rPr>
      <t>b in</t>
    </r>
    <r>
      <rPr>
        <sz val="11"/>
        <color theme="1"/>
        <rFont val="Times New Roman"/>
        <family val="1"/>
      </rPr>
      <t xml:space="preserve">   =</t>
    </r>
  </si>
  <si>
    <t>Grade</t>
  </si>
  <si>
    <t>Fy=</t>
  </si>
  <si>
    <t>t/cm2</t>
  </si>
  <si>
    <t>Fu=</t>
  </si>
  <si>
    <t>E=</t>
  </si>
  <si>
    <t>3- Material Data</t>
  </si>
  <si>
    <t>4- Section Properties</t>
  </si>
  <si>
    <t>L</t>
  </si>
  <si>
    <r>
      <t>Cornières à ailes égales ▼</t>
    </r>
    <r>
      <rPr>
        <sz val="10"/>
        <color indexed="8"/>
        <rFont val="Arial"/>
        <family val="2"/>
      </rPr>
      <t xml:space="preserve">
Dimensions: EN 10056-1: 1998
Tolérances: EN 10056-2: 1994
Etat de surface: conforme à EN 10163-3: 2004, classe C, sous-classe 1</t>
    </r>
  </si>
  <si>
    <r>
      <t>Equal leg angles ▼</t>
    </r>
    <r>
      <rPr>
        <sz val="10"/>
        <color indexed="8"/>
        <rFont val="Arial"/>
        <family val="2"/>
      </rPr>
      <t xml:space="preserve">
Dimensions: EN 10056-1: 1998
Tolerances: EN 10056-2: 1994
Surface condition: according to EN 10163-3: 2004, class C, subclass 1</t>
    </r>
  </si>
  <si>
    <r>
      <t>Gleichschenkliger Winkelstahl ▼</t>
    </r>
    <r>
      <rPr>
        <sz val="10"/>
        <color indexed="8"/>
        <rFont val="Arial"/>
        <family val="2"/>
      </rPr>
      <t xml:space="preserve">
Abmessungen: EN 10056-1: 1998
Toleranzen: EN 10056-2: 1994
Oberflächenbeschaffenheit: Gemäß EN 10163-3: 2004, Klasse C, Untergruppe 1</t>
    </r>
  </si>
  <si>
    <t>Désignation
Designation
Bezeichnung</t>
  </si>
  <si>
    <t>Dimensions
Abmessungen</t>
  </si>
  <si>
    <t>Position des axes
Position of axes
Lage der Achsen</t>
  </si>
  <si>
    <t>Surface
Oberfläche</t>
  </si>
  <si>
    <t>Valeurs statiques / Section properties / Statische Kennwerte</t>
  </si>
  <si>
    <t>Dimensions de construction
Dimensions for detailing
Konstruktionsmaße</t>
  </si>
  <si>
    <t>axe y-y / axe z-z
axis y-y / axis z-z
Achse y-y / Achse z-z</t>
  </si>
  <si>
    <t>axe u-u
axis u-u
Achse u-u</t>
  </si>
  <si>
    <t>axe v-v
axis v-v
Achse v-v</t>
  </si>
  <si>
    <t>Classification
EN 1993-1-1: 2005</t>
  </si>
  <si>
    <t>EN 10025-2: 2004</t>
  </si>
  <si>
    <t>EN 10025-4: 2004</t>
  </si>
  <si>
    <t>EN 10225:2001</t>
  </si>
  <si>
    <t>G</t>
  </si>
  <si>
    <t>h = b</t>
  </si>
  <si>
    <t>t</t>
  </si>
  <si>
    <r>
      <t>r</t>
    </r>
    <r>
      <rPr>
        <vertAlign val="subscript"/>
        <sz val="8"/>
        <color indexed="8"/>
        <rFont val="Arial"/>
        <family val="2"/>
      </rPr>
      <t>1</t>
    </r>
  </si>
  <si>
    <r>
      <t>r</t>
    </r>
    <r>
      <rPr>
        <vertAlign val="subscript"/>
        <sz val="8"/>
        <color indexed="8"/>
        <rFont val="Arial"/>
        <family val="2"/>
      </rPr>
      <t>2</t>
    </r>
  </si>
  <si>
    <t>A</t>
  </si>
  <si>
    <r>
      <t>z</t>
    </r>
    <r>
      <rPr>
        <vertAlign val="subscript"/>
        <sz val="8"/>
        <color indexed="8"/>
        <rFont val="Arial"/>
        <family val="2"/>
      </rPr>
      <t>s</t>
    </r>
    <r>
      <rPr>
        <sz val="8"/>
        <color indexed="8"/>
        <rFont val="Arial"/>
        <family val="2"/>
      </rPr>
      <t>=y</t>
    </r>
    <r>
      <rPr>
        <vertAlign val="subscript"/>
        <sz val="8"/>
        <color indexed="8"/>
        <rFont val="Arial"/>
        <family val="2"/>
      </rPr>
      <t>s</t>
    </r>
  </si>
  <si>
    <t>v</t>
  </si>
  <si>
    <r>
      <t>u</t>
    </r>
    <r>
      <rPr>
        <vertAlign val="subscript"/>
        <sz val="8"/>
        <color indexed="8"/>
        <rFont val="Arial"/>
        <family val="2"/>
      </rPr>
      <t>1</t>
    </r>
  </si>
  <si>
    <r>
      <t>u</t>
    </r>
    <r>
      <rPr>
        <vertAlign val="subscript"/>
        <sz val="8"/>
        <color indexed="8"/>
        <rFont val="Arial"/>
        <family val="2"/>
      </rPr>
      <t>2</t>
    </r>
  </si>
  <si>
    <r>
      <t>A</t>
    </r>
    <r>
      <rPr>
        <vertAlign val="subscript"/>
        <sz val="8"/>
        <color indexed="8"/>
        <rFont val="Arial"/>
        <family val="2"/>
      </rPr>
      <t>L</t>
    </r>
  </si>
  <si>
    <r>
      <t>A</t>
    </r>
    <r>
      <rPr>
        <vertAlign val="subscript"/>
        <sz val="8"/>
        <color indexed="8"/>
        <rFont val="Arial"/>
        <family val="2"/>
      </rPr>
      <t>G</t>
    </r>
  </si>
  <si>
    <r>
      <t>I</t>
    </r>
    <r>
      <rPr>
        <vertAlign val="subscript"/>
        <sz val="8"/>
        <color indexed="8"/>
        <rFont val="Arial"/>
        <family val="2"/>
      </rPr>
      <t>y</t>
    </r>
    <r>
      <rPr>
        <sz val="8"/>
        <color indexed="8"/>
        <rFont val="Arial"/>
        <family val="2"/>
      </rPr>
      <t>=I</t>
    </r>
    <r>
      <rPr>
        <vertAlign val="subscript"/>
        <sz val="8"/>
        <color indexed="8"/>
        <rFont val="Arial"/>
        <family val="2"/>
      </rPr>
      <t>z</t>
    </r>
  </si>
  <si>
    <r>
      <t>W</t>
    </r>
    <r>
      <rPr>
        <vertAlign val="subscript"/>
        <sz val="8"/>
        <color indexed="8"/>
        <rFont val="Arial"/>
        <family val="2"/>
      </rPr>
      <t>el,y</t>
    </r>
    <r>
      <rPr>
        <sz val="8"/>
        <color indexed="8"/>
        <rFont val="Arial"/>
        <family val="2"/>
      </rPr>
      <t>=W</t>
    </r>
    <r>
      <rPr>
        <vertAlign val="subscript"/>
        <sz val="8"/>
        <color indexed="8"/>
        <rFont val="Arial"/>
        <family val="2"/>
      </rPr>
      <t>el,z</t>
    </r>
  </si>
  <si>
    <r>
      <t>i</t>
    </r>
    <r>
      <rPr>
        <vertAlign val="subscript"/>
        <sz val="8"/>
        <color indexed="8"/>
        <rFont val="Arial"/>
        <family val="2"/>
      </rPr>
      <t>y</t>
    </r>
    <r>
      <rPr>
        <sz val="8"/>
        <color indexed="8"/>
        <rFont val="Arial"/>
        <family val="2"/>
      </rPr>
      <t>=i</t>
    </r>
    <r>
      <rPr>
        <vertAlign val="subscript"/>
        <sz val="8"/>
        <color indexed="8"/>
        <rFont val="Arial"/>
        <family val="2"/>
      </rPr>
      <t>z</t>
    </r>
  </si>
  <si>
    <r>
      <t>I</t>
    </r>
    <r>
      <rPr>
        <vertAlign val="subscript"/>
        <sz val="8"/>
        <color indexed="8"/>
        <rFont val="Arial"/>
        <family val="2"/>
      </rPr>
      <t>u</t>
    </r>
  </si>
  <si>
    <r>
      <t>i</t>
    </r>
    <r>
      <rPr>
        <vertAlign val="subscript"/>
        <sz val="8"/>
        <color indexed="8"/>
        <rFont val="Arial"/>
        <family val="2"/>
      </rPr>
      <t>u</t>
    </r>
  </si>
  <si>
    <r>
      <t>I</t>
    </r>
    <r>
      <rPr>
        <vertAlign val="subscript"/>
        <sz val="8"/>
        <color indexed="8"/>
        <rFont val="Arial"/>
        <family val="2"/>
      </rPr>
      <t>v</t>
    </r>
  </si>
  <si>
    <r>
      <t>i</t>
    </r>
    <r>
      <rPr>
        <vertAlign val="subscript"/>
        <sz val="8"/>
        <color indexed="8"/>
        <rFont val="Arial"/>
        <family val="2"/>
      </rPr>
      <t>v</t>
    </r>
  </si>
  <si>
    <r>
      <t xml:space="preserve"> I</t>
    </r>
    <r>
      <rPr>
        <vertAlign val="subscript"/>
        <sz val="8"/>
        <color indexed="8"/>
        <rFont val="Arial"/>
        <family val="2"/>
      </rPr>
      <t>yz</t>
    </r>
  </si>
  <si>
    <t>pure
compression</t>
  </si>
  <si>
    <t>Ø</t>
  </si>
  <si>
    <r>
      <t>e</t>
    </r>
    <r>
      <rPr>
        <vertAlign val="subscript"/>
        <sz val="8"/>
        <color indexed="8"/>
        <rFont val="Arial"/>
        <family val="2"/>
      </rPr>
      <t>min</t>
    </r>
  </si>
  <si>
    <r>
      <t>e</t>
    </r>
    <r>
      <rPr>
        <vertAlign val="subscript"/>
        <sz val="8"/>
        <color indexed="8"/>
        <rFont val="Arial"/>
        <family val="2"/>
      </rPr>
      <t>max</t>
    </r>
  </si>
  <si>
    <r>
      <t>A</t>
    </r>
    <r>
      <rPr>
        <vertAlign val="subscript"/>
        <sz val="8"/>
        <color indexed="8"/>
        <rFont val="Arial"/>
        <family val="2"/>
      </rPr>
      <t>net</t>
    </r>
  </si>
  <si>
    <t>kg/m</t>
  </si>
  <si>
    <t xml:space="preserve"> mm</t>
  </si>
  <si>
    <t>mm</t>
  </si>
  <si>
    <r>
      <t>mm</t>
    </r>
    <r>
      <rPr>
        <vertAlign val="superscript"/>
        <sz val="8"/>
        <color indexed="8"/>
        <rFont val="Arial"/>
        <family val="2"/>
      </rPr>
      <t>2</t>
    </r>
  </si>
  <si>
    <r>
      <t>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/m</t>
    </r>
  </si>
  <si>
    <r>
      <t xml:space="preserve">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/t</t>
    </r>
  </si>
  <si>
    <r>
      <t>mm</t>
    </r>
    <r>
      <rPr>
        <vertAlign val="superscript"/>
        <sz val="8"/>
        <color indexed="8"/>
        <rFont val="Arial"/>
        <family val="2"/>
      </rPr>
      <t>4</t>
    </r>
    <r>
      <rPr>
        <sz val="8"/>
        <color indexed="8"/>
        <rFont val="Arial"/>
        <family val="2"/>
      </rPr>
      <t xml:space="preserve"> </t>
    </r>
  </si>
  <si>
    <r>
      <t>mm</t>
    </r>
    <r>
      <rPr>
        <vertAlign val="superscript"/>
        <sz val="8"/>
        <color indexed="8"/>
        <rFont val="Arial"/>
        <family val="2"/>
      </rPr>
      <t>3</t>
    </r>
  </si>
  <si>
    <r>
      <t>mm</t>
    </r>
    <r>
      <rPr>
        <vertAlign val="superscript"/>
        <sz val="8"/>
        <color indexed="8"/>
        <rFont val="Arial"/>
        <family val="2"/>
      </rPr>
      <t>4</t>
    </r>
  </si>
  <si>
    <r>
      <t>x10</t>
    </r>
    <r>
      <rPr>
        <vertAlign val="superscript"/>
        <sz val="8"/>
        <color indexed="8"/>
        <rFont val="Arial"/>
        <family val="2"/>
      </rPr>
      <t>2</t>
    </r>
  </si>
  <si>
    <t>x10</t>
  </si>
  <si>
    <r>
      <t>x10</t>
    </r>
    <r>
      <rPr>
        <vertAlign val="superscript"/>
        <sz val="8"/>
        <color indexed="8"/>
        <rFont val="Arial"/>
        <family val="2"/>
      </rPr>
      <t>4</t>
    </r>
  </si>
  <si>
    <r>
      <t>x10</t>
    </r>
    <r>
      <rPr>
        <vertAlign val="superscript"/>
        <sz val="8"/>
        <color indexed="8"/>
        <rFont val="Arial"/>
        <family val="2"/>
      </rPr>
      <t>3</t>
    </r>
  </si>
  <si>
    <t>S235</t>
  </si>
  <si>
    <t>S355</t>
  </si>
  <si>
    <t>S460</t>
  </si>
  <si>
    <t>L 20 x 20 x 3</t>
  </si>
  <si>
    <t>1</t>
  </si>
  <si>
    <t>-</t>
  </si>
  <si>
    <t>◊</t>
  </si>
  <si>
    <t>L 25 x 25 x 3</t>
  </si>
  <si>
    <t>L 25 x 25 x 4</t>
  </si>
  <si>
    <t>L 30 x 30 x 3</t>
  </si>
  <si>
    <t>2</t>
  </si>
  <si>
    <t>L 30 x 30 x 4</t>
  </si>
  <si>
    <t>L 35 x 35 x 4</t>
  </si>
  <si>
    <t>L 40 x 40 x 4</t>
  </si>
  <si>
    <t>L 40 x 40 x 5</t>
  </si>
  <si>
    <t>L 45 x 45 x 4</t>
  </si>
  <si>
    <t>3</t>
  </si>
  <si>
    <t>L 45 x 45 x 4,5</t>
  </si>
  <si>
    <t>L 45 x 45 x 5</t>
  </si>
  <si>
    <t>L 50 x 50 x 4</t>
  </si>
  <si>
    <t>L 50 x 50 x 5</t>
  </si>
  <si>
    <t>L 50 x 50 x 6</t>
  </si>
  <si>
    <t>L 50 x 50 x 7</t>
  </si>
  <si>
    <t>L 55 x 55 x 5</t>
  </si>
  <si>
    <t>L 55 x 55 x 6</t>
  </si>
  <si>
    <t>L 60 x 60 x 4</t>
  </si>
  <si>
    <t>M 12</t>
  </si>
  <si>
    <t>L 60 x 60 x 5</t>
  </si>
  <si>
    <t>40,5</t>
  </si>
  <si>
    <t>L 60 x 60 x 6</t>
  </si>
  <si>
    <t>L 60 x 60 x 8</t>
  </si>
  <si>
    <t>L 65 x 65 x 6</t>
  </si>
  <si>
    <t>M 16</t>
  </si>
  <si>
    <t>L 65 x 65 x 7</t>
  </si>
  <si>
    <t>L 65 x 65 x 8</t>
  </si>
  <si>
    <t>L 70 x 70 x 6</t>
  </si>
  <si>
    <t>L 70 x 70 x 7</t>
  </si>
  <si>
    <t>L 70 x 70 x 8</t>
  </si>
  <si>
    <t>L 70 x 70 x 9</t>
  </si>
  <si>
    <t>L 75x75x4</t>
  </si>
  <si>
    <t>4</t>
  </si>
  <si>
    <t>L 75x75x5</t>
  </si>
  <si>
    <t>L 75 x 75 x 6</t>
  </si>
  <si>
    <t>L 75x75x7</t>
  </si>
  <si>
    <t>L 75 x 75 x 8</t>
  </si>
  <si>
    <t>L 75x75x10</t>
  </si>
  <si>
    <t>L 80 x 80 x 5</t>
  </si>
  <si>
    <t>L 80 x 80 x 6</t>
  </si>
  <si>
    <t>L 80 x 80 x 7</t>
  </si>
  <si>
    <t>L 80 x 80 x 8</t>
  </si>
  <si>
    <t>L 80 x 80 x 10</t>
  </si>
  <si>
    <t>L 90 x 90 x 6</t>
  </si>
  <si>
    <t>M 24</t>
  </si>
  <si>
    <t>L 90 x 90 x 7</t>
  </si>
  <si>
    <t>L 90 x 90 x 8</t>
  </si>
  <si>
    <t>L 90 x 90 x 9</t>
  </si>
  <si>
    <t>L 90 x 90 x 10</t>
  </si>
  <si>
    <t>L 90 x 90 x 11</t>
  </si>
  <si>
    <t>L 100 x 100 x 6</t>
  </si>
  <si>
    <t>M 27</t>
  </si>
  <si>
    <t>L 100 x 100 x 7</t>
  </si>
  <si>
    <t>L 100 x 100 x 8</t>
  </si>
  <si>
    <t>L 100 x 100 x 10</t>
  </si>
  <si>
    <t>L 100 x 100 x 12</t>
  </si>
  <si>
    <t>L 110 x 110 x 8</t>
  </si>
  <si>
    <t>L 110 x 110 x 10</t>
  </si>
  <si>
    <t>L 110 x 110 x 12</t>
  </si>
  <si>
    <t>L 120 x 120 x 8</t>
  </si>
  <si>
    <t>L 120 x 120 x 10</t>
  </si>
  <si>
    <t>L 120 x 120 x 11</t>
  </si>
  <si>
    <t>L 120 x 120 x 12</t>
  </si>
  <si>
    <t>L 120 x 120 x 13</t>
  </si>
  <si>
    <t>L 120 x 120 x 15</t>
  </si>
  <si>
    <t>L 120 x 120 x 16</t>
  </si>
  <si>
    <t>L 130 x 130 x 10</t>
  </si>
  <si>
    <t>L 130 x 130 x 12</t>
  </si>
  <si>
    <t>L 130 x 130 x 13</t>
  </si>
  <si>
    <t>L 130 x 130 x 14</t>
  </si>
  <si>
    <t>L 130 x 130 x 16</t>
  </si>
  <si>
    <t>L 150 x 150 x 10</t>
  </si>
  <si>
    <t>L 150 x 150 x 12</t>
  </si>
  <si>
    <t>L 150 x 150 x 13</t>
  </si>
  <si>
    <t>L 150 x 150 x 14</t>
  </si>
  <si>
    <t>L 150 x 150 x 15</t>
  </si>
  <si>
    <t>L 150 x 150 x 16</t>
  </si>
  <si>
    <t>L 150 x 150 x 18</t>
  </si>
  <si>
    <t>L 150 x 150 x 20</t>
  </si>
  <si>
    <t>L 160 x 160 x 14</t>
  </si>
  <si>
    <t>L 160 x 160 x 15</t>
  </si>
  <si>
    <t>L 160 x 160 x 16</t>
  </si>
  <si>
    <t>L 160 x 160 x 17</t>
  </si>
  <si>
    <t>L 180 x 180 x 13</t>
  </si>
  <si>
    <t>L 180 x 180 x 14</t>
  </si>
  <si>
    <t>L 180 x 180 x 15</t>
  </si>
  <si>
    <t>L 180 x 180 x 16</t>
  </si>
  <si>
    <t>L 180 x 180 x 17</t>
  </si>
  <si>
    <t>L 180 x 180 x 18</t>
  </si>
  <si>
    <t>L 180 x 180 x 19</t>
  </si>
  <si>
    <t>L 180 x 180 x 20</t>
  </si>
  <si>
    <t>L 200 x 200 x 15</t>
  </si>
  <si>
    <t>L 200 x 200 x 16</t>
  </si>
  <si>
    <t>L 200 x 200 x 17</t>
  </si>
  <si>
    <t>L 200 x 200 x 18</t>
  </si>
  <si>
    <t>L 200 x 200 x 19</t>
  </si>
  <si>
    <t>L 200 x 200 x 20</t>
  </si>
  <si>
    <t>L 200 x 200 x 21</t>
  </si>
  <si>
    <t>L 200 x 200 x 22</t>
  </si>
  <si>
    <t>L 200 x 200 x 23</t>
  </si>
  <si>
    <t>L 200 x 200 x 24</t>
  </si>
  <si>
    <t>L 200 x 200 x 25</t>
  </si>
  <si>
    <t>L 200 x 200 x 26</t>
  </si>
  <si>
    <t>L 250 x 250 x 20</t>
  </si>
  <si>
    <t>L 250 x 250 x 21</t>
  </si>
  <si>
    <t>L 250 x 250 x 22</t>
  </si>
  <si>
    <t>L 250 x 250 x 23</t>
  </si>
  <si>
    <t>L 250 x 250 x 24</t>
  </si>
  <si>
    <t>L 250 x 250 x 25</t>
  </si>
  <si>
    <t>L 250 x 250 x 26</t>
  </si>
  <si>
    <t>L 250 x 250 x 27</t>
  </si>
  <si>
    <t>L 250 x 250 x 28</t>
  </si>
  <si>
    <t>L 250 x 250 x 35</t>
  </si>
  <si>
    <r>
      <t>▼ Autres dimensions sur demande. Le rayon r</t>
    </r>
    <r>
      <rPr>
        <vertAlign val="sub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peut être inférieur en fonction du procédé de laminage.</t>
    </r>
  </si>
  <si>
    <r>
      <t>▼ Other dimensions on request. The r</t>
    </r>
    <r>
      <rPr>
        <vertAlign val="sub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radius may be smaller depending on the rolling process.</t>
    </r>
  </si>
  <si>
    <r>
      <t>▼ Andere Abmessungen auf Anfrage. Der Radius r</t>
    </r>
    <r>
      <rPr>
        <vertAlign val="sub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kann je nach Walzprozess kleiner sein.</t>
    </r>
  </si>
  <si>
    <t>* Tonnage minimum et conditions de livraison nécessitent un accord préalable.</t>
  </si>
  <si>
    <t>* Minimum tonnage and delivery conditions upon agreement.</t>
  </si>
  <si>
    <t>* Die Mindestmengen pro Bestellung sowie die Lieferbedingungen sind im Voraus zu vereinbaren.</t>
  </si>
  <si>
    <t>+ Commande minimale: 40t par profilé et qualité ou suivant accord.</t>
  </si>
  <si>
    <t>+ Minimum order: 40t per section and grade or upon agreement.</t>
  </si>
  <si>
    <t>+ Mindestbestellmenge: 40t pro Profil und Güte oder nach Vereinbarung.</t>
  </si>
  <si>
    <t>- Profilé conforme à EN 10056-1: 1998.</t>
  </si>
  <si>
    <t>- Section in accordance with EN 10056-1: 1998.</t>
  </si>
  <si>
    <t>- Profil gemäß EN 10056-1: 1998.</t>
  </si>
  <si>
    <t>◄ Profilé conforme à DIN 1028: 1994.</t>
  </si>
  <si>
    <t>◄ Section in accordance with DIN 1028: 1994.</t>
  </si>
  <si>
    <t>◄ Profil gemäß DIN 1028: 1994.</t>
  </si>
  <si>
    <t>► Profilé conforme à CSN 42 5541: 1974.</t>
  </si>
  <si>
    <t>► Section in accordance with CSN 42 5541: 1974.</t>
  </si>
  <si>
    <t>► Profil gemäß CSN 42 5541: 1974.</t>
  </si>
  <si>
    <t>▲ Avec arêtes vives sur demande.</t>
  </si>
  <si>
    <t>▲ Available with sharp edges.</t>
  </si>
  <si>
    <t>▲ Auch mit scharfen Kanten erhältlich.</t>
  </si>
  <si>
    <t>x Profilé disponible en S460M</t>
  </si>
  <si>
    <t>x Section available in S460M</t>
  </si>
  <si>
    <t>x Profil in S460M verfügbar</t>
  </si>
  <si>
    <t>cm2</t>
  </si>
  <si>
    <t>a- Slenderness Condition</t>
  </si>
  <si>
    <t>λ max =</t>
  </si>
  <si>
    <t>d =</t>
  </si>
  <si>
    <t>L/d =</t>
  </si>
  <si>
    <t>d- Check Tensile Stresses</t>
  </si>
  <si>
    <r>
      <t>f</t>
    </r>
    <r>
      <rPr>
        <sz val="8"/>
        <color theme="1"/>
        <rFont val="Times New Roman"/>
        <family val="1"/>
      </rPr>
      <t>t</t>
    </r>
    <r>
      <rPr>
        <sz val="11"/>
        <color theme="1"/>
        <rFont val="Times New Roman"/>
        <family val="1"/>
      </rPr>
      <t xml:space="preserve"> (actual)</t>
    </r>
  </si>
  <si>
    <r>
      <t>F</t>
    </r>
    <r>
      <rPr>
        <sz val="8"/>
        <color theme="1"/>
        <rFont val="Times New Roman"/>
        <family val="1"/>
      </rPr>
      <t>t</t>
    </r>
    <r>
      <rPr>
        <sz val="11"/>
        <color theme="1"/>
        <rFont val="Times New Roman"/>
        <family val="1"/>
      </rPr>
      <t xml:space="preserve"> (All.)</t>
    </r>
  </si>
  <si>
    <t>e- Check Compression Stresses</t>
  </si>
  <si>
    <r>
      <t>f</t>
    </r>
    <r>
      <rPr>
        <sz val="8"/>
        <color theme="1"/>
        <rFont val="Times New Roman"/>
        <family val="1"/>
      </rPr>
      <t>c</t>
    </r>
    <r>
      <rPr>
        <sz val="11"/>
        <color theme="1"/>
        <rFont val="Times New Roman"/>
        <family val="1"/>
      </rPr>
      <t xml:space="preserve"> (actual)</t>
    </r>
  </si>
  <si>
    <r>
      <t>F</t>
    </r>
    <r>
      <rPr>
        <sz val="8"/>
        <color theme="1"/>
        <rFont val="Times New Roman"/>
        <family val="1"/>
      </rPr>
      <t>C</t>
    </r>
    <r>
      <rPr>
        <sz val="11"/>
        <color theme="1"/>
        <rFont val="Times New Roman"/>
        <family val="1"/>
      </rPr>
      <t xml:space="preserve"> (All.)</t>
    </r>
  </si>
  <si>
    <t>O.W   =</t>
  </si>
  <si>
    <t>kg</t>
  </si>
  <si>
    <t>c- Local buckling</t>
  </si>
  <si>
    <t>h=</t>
  </si>
  <si>
    <t>t=</t>
  </si>
  <si>
    <t>A =</t>
  </si>
  <si>
    <t>h-2t</t>
  </si>
  <si>
    <t>cm4</t>
  </si>
  <si>
    <t>b- Length/depth ratio</t>
  </si>
  <si>
    <t>h/t =</t>
  </si>
  <si>
    <r>
      <t>64/</t>
    </r>
    <r>
      <rPr>
        <sz val="11"/>
        <color theme="1"/>
        <rFont val="Calibri"/>
        <family val="2"/>
      </rPr>
      <t>√</t>
    </r>
    <r>
      <rPr>
        <sz val="9.35"/>
        <color theme="1"/>
        <rFont val="Times New Roman"/>
        <family val="1"/>
      </rPr>
      <t>Fy</t>
    </r>
  </si>
  <si>
    <t>γ s</t>
  </si>
  <si>
    <t>t/m3</t>
  </si>
  <si>
    <t>5- Checks</t>
  </si>
  <si>
    <t>Text in Red</t>
  </si>
  <si>
    <t>Input</t>
  </si>
  <si>
    <t>Text in Blue</t>
  </si>
  <si>
    <t>List</t>
  </si>
  <si>
    <t>Text in Black</t>
  </si>
  <si>
    <t>Output</t>
  </si>
  <si>
    <t>b=</t>
  </si>
  <si>
    <t>b-2t</t>
  </si>
  <si>
    <t>Design of Truss Member (Box)</t>
  </si>
  <si>
    <t>rx =</t>
  </si>
  <si>
    <t>Iy =</t>
  </si>
  <si>
    <t>Ix =</t>
  </si>
  <si>
    <t>ry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</si>
</sst>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4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indexed="8"/>
      <name val="Arial Black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7"/>
      <color indexed="8"/>
      <name val="Arial"/>
      <family val="2"/>
    </font>
    <font>
      <sz val="72"/>
      <color indexed="10"/>
      <name val="Geneva"/>
    </font>
    <font>
      <sz val="8.5"/>
      <color indexed="8"/>
      <name val="Arial Black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</font>
    <font>
      <sz val="11"/>
      <name val="Times New Roman"/>
      <family val="1"/>
    </font>
    <font>
      <sz val="8"/>
      <name val="Calibri"/>
      <family val="2"/>
      <scheme val="minor"/>
    </font>
    <font>
      <sz val="11"/>
      <color theme="1"/>
      <name val="Cambria Math"/>
      <family val="1"/>
    </font>
    <font>
      <b/>
      <u/>
      <sz val="11"/>
      <color rgb="FFFF0000"/>
      <name val="Times New Roman"/>
      <family val="1"/>
    </font>
    <font>
      <sz val="9.35"/>
      <color theme="1"/>
      <name val="Times New Roman"/>
      <family val="1"/>
    </font>
    <font>
      <sz val="11"/>
      <name val="Calibri"/>
      <family val="2"/>
    </font>
    <font>
      <sz val="14"/>
      <name val="Times New Roman"/>
      <family val="1"/>
    </font>
    <font>
      <sz val="11"/>
      <color theme="8" tint="-0.249977111117893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8" tint="-0.24997711111789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0" fillId="0" borderId="23" xfId="0" applyBorder="1" applyAlignment="1">
      <alignment horizontal="center" vertical="center" wrapText="1"/>
    </xf>
    <xf numFmtId="0" fontId="12" fillId="0" borderId="22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3" fillId="0" borderId="21" xfId="0" applyFont="1" applyBorder="1" applyAlignment="1">
      <alignment horizontal="left"/>
    </xf>
    <xf numFmtId="0" fontId="13" fillId="0" borderId="31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164" fontId="13" fillId="0" borderId="32" xfId="0" applyNumberFormat="1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1" xfId="0" applyFont="1" applyBorder="1" applyAlignment="1">
      <alignment horizontal="left"/>
    </xf>
    <xf numFmtId="0" fontId="13" fillId="0" borderId="20" xfId="0" applyFont="1" applyBorder="1" applyAlignment="1">
      <alignment horizont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64" fontId="13" fillId="0" borderId="35" xfId="0" applyNumberFormat="1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33" xfId="0" applyFont="1" applyBorder="1" applyAlignment="1">
      <alignment horizontal="left"/>
    </xf>
    <xf numFmtId="0" fontId="13" fillId="0" borderId="35" xfId="0" applyFont="1" applyBorder="1"/>
    <xf numFmtId="0" fontId="13" fillId="0" borderId="36" xfId="0" applyFont="1" applyBorder="1" applyAlignment="1">
      <alignment horizontal="center"/>
    </xf>
    <xf numFmtId="0" fontId="13" fillId="0" borderId="0" xfId="0" applyFont="1"/>
    <xf numFmtId="0" fontId="13" fillId="0" borderId="18" xfId="0" applyFont="1" applyBorder="1" applyAlignment="1">
      <alignment horizontal="left"/>
    </xf>
    <xf numFmtId="0" fontId="13" fillId="0" borderId="4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164" fontId="13" fillId="0" borderId="44" xfId="0" applyNumberFormat="1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43" xfId="0" applyFont="1" applyBorder="1" applyAlignment="1">
      <alignment horizontal="left"/>
    </xf>
    <xf numFmtId="0" fontId="13" fillId="0" borderId="45" xfId="0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35" xfId="0" applyFont="1" applyBorder="1"/>
    <xf numFmtId="0" fontId="10" fillId="0" borderId="0" xfId="0" applyFont="1"/>
    <xf numFmtId="0" fontId="10" fillId="2" borderId="38" xfId="0" applyFont="1" applyFill="1" applyBorder="1" applyAlignment="1">
      <alignment horizontal="left"/>
    </xf>
    <xf numFmtId="165" fontId="10" fillId="2" borderId="47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164" fontId="10" fillId="2" borderId="48" xfId="0" applyNumberFormat="1" applyFont="1" applyFill="1" applyBorder="1" applyAlignment="1">
      <alignment horizontal="center"/>
    </xf>
    <xf numFmtId="2" fontId="10" fillId="2" borderId="48" xfId="0" applyNumberFormat="1" applyFont="1" applyFill="1" applyBorder="1" applyAlignment="1">
      <alignment horizontal="center"/>
    </xf>
    <xf numFmtId="165" fontId="10" fillId="2" borderId="38" xfId="0" applyNumberFormat="1" applyFont="1" applyFill="1" applyBorder="1" applyAlignment="1">
      <alignment horizontal="center"/>
    </xf>
    <xf numFmtId="2" fontId="10" fillId="2" borderId="38" xfId="0" applyNumberFormat="1" applyFont="1" applyFill="1" applyBorder="1" applyAlignment="1">
      <alignment horizontal="center"/>
    </xf>
    <xf numFmtId="165" fontId="10" fillId="2" borderId="48" xfId="0" applyNumberFormat="1" applyFont="1" applyFill="1" applyBorder="1" applyAlignment="1">
      <alignment horizontal="center"/>
    </xf>
    <xf numFmtId="2" fontId="10" fillId="2" borderId="33" xfId="0" applyNumberFormat="1" applyFont="1" applyFill="1" applyBorder="1" applyAlignment="1">
      <alignment horizontal="center"/>
    </xf>
    <xf numFmtId="0" fontId="10" fillId="2" borderId="47" xfId="0" applyFont="1" applyFill="1" applyBorder="1" applyAlignment="1">
      <alignment horizontal="left"/>
    </xf>
    <xf numFmtId="165" fontId="10" fillId="2" borderId="39" xfId="0" applyNumberFormat="1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47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2" borderId="0" xfId="0" applyFont="1" applyFill="1" applyAlignment="1">
      <alignment horizontal="center"/>
    </xf>
    <xf numFmtId="164" fontId="10" fillId="2" borderId="38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2" fontId="10" fillId="2" borderId="47" xfId="0" applyNumberFormat="1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2" fontId="10" fillId="2" borderId="39" xfId="0" applyNumberFormat="1" applyFont="1" applyFill="1" applyBorder="1" applyAlignment="1">
      <alignment horizontal="center"/>
    </xf>
    <xf numFmtId="0" fontId="17" fillId="0" borderId="47" xfId="0" applyFont="1" applyBorder="1" applyAlignment="1">
      <alignment horizontal="left"/>
    </xf>
    <xf numFmtId="2" fontId="17" fillId="0" borderId="47" xfId="0" applyNumberFormat="1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164" fontId="17" fillId="0" borderId="48" xfId="0" applyNumberFormat="1" applyFont="1" applyBorder="1" applyAlignment="1">
      <alignment horizontal="center"/>
    </xf>
    <xf numFmtId="2" fontId="17" fillId="0" borderId="48" xfId="0" applyNumberFormat="1" applyFont="1" applyBorder="1" applyAlignment="1">
      <alignment horizontal="center"/>
    </xf>
    <xf numFmtId="2" fontId="17" fillId="0" borderId="38" xfId="0" applyNumberFormat="1" applyFont="1" applyBorder="1" applyAlignment="1">
      <alignment horizontal="center"/>
    </xf>
    <xf numFmtId="165" fontId="17" fillId="0" borderId="38" xfId="0" applyNumberFormat="1" applyFont="1" applyBorder="1" applyAlignment="1">
      <alignment horizontal="center"/>
    </xf>
    <xf numFmtId="2" fontId="17" fillId="0" borderId="33" xfId="0" applyNumberFormat="1" applyFont="1" applyBorder="1" applyAlignment="1">
      <alignment horizontal="center"/>
    </xf>
    <xf numFmtId="2" fontId="17" fillId="0" borderId="39" xfId="0" applyNumberFormat="1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0" xfId="0" applyFont="1" applyAlignment="1">
      <alignment horizontal="center"/>
    </xf>
    <xf numFmtId="164" fontId="17" fillId="0" borderId="38" xfId="0" applyNumberFormat="1" applyFont="1" applyBorder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38" xfId="0" applyFont="1" applyBorder="1" applyAlignment="1">
      <alignment horizontal="left"/>
    </xf>
    <xf numFmtId="164" fontId="17" fillId="0" borderId="47" xfId="0" applyNumberFormat="1" applyFont="1" applyBorder="1" applyAlignment="1">
      <alignment horizontal="center"/>
    </xf>
    <xf numFmtId="0" fontId="17" fillId="0" borderId="50" xfId="0" applyFont="1" applyBorder="1" applyAlignment="1">
      <alignment horizontal="left"/>
    </xf>
    <xf numFmtId="0" fontId="17" fillId="0" borderId="51" xfId="0" applyFont="1" applyBorder="1" applyAlignment="1">
      <alignment horizontal="center"/>
    </xf>
    <xf numFmtId="0" fontId="17" fillId="0" borderId="52" xfId="0" applyFont="1" applyBorder="1" applyAlignment="1">
      <alignment horizontal="center"/>
    </xf>
    <xf numFmtId="164" fontId="17" fillId="0" borderId="50" xfId="0" applyNumberFormat="1" applyFont="1" applyBorder="1" applyAlignment="1">
      <alignment horizontal="center"/>
    </xf>
    <xf numFmtId="164" fontId="17" fillId="0" borderId="39" xfId="0" applyNumberFormat="1" applyFont="1" applyBorder="1" applyAlignment="1">
      <alignment horizontal="center"/>
    </xf>
    <xf numFmtId="0" fontId="17" fillId="0" borderId="39" xfId="0" applyFont="1" applyBorder="1" applyAlignment="1">
      <alignment horizontal="center"/>
    </xf>
    <xf numFmtId="0" fontId="10" fillId="2" borderId="50" xfId="0" applyFont="1" applyFill="1" applyBorder="1" applyAlignment="1">
      <alignment horizontal="left"/>
    </xf>
    <xf numFmtId="164" fontId="10" fillId="2" borderId="47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164" fontId="10" fillId="2" borderId="50" xfId="0" applyNumberFormat="1" applyFont="1" applyFill="1" applyBorder="1" applyAlignment="1">
      <alignment horizontal="center"/>
    </xf>
    <xf numFmtId="1" fontId="10" fillId="2" borderId="38" xfId="0" applyNumberFormat="1" applyFont="1" applyFill="1" applyBorder="1" applyAlignment="1">
      <alignment horizontal="center"/>
    </xf>
    <xf numFmtId="164" fontId="10" fillId="2" borderId="39" xfId="0" applyNumberFormat="1" applyFont="1" applyFill="1" applyBorder="1" applyAlignment="1">
      <alignment horizontal="center"/>
    </xf>
    <xf numFmtId="1" fontId="10" fillId="2" borderId="39" xfId="0" applyNumberFormat="1" applyFont="1" applyFill="1" applyBorder="1" applyAlignment="1">
      <alignment horizontal="center"/>
    </xf>
    <xf numFmtId="1" fontId="10" fillId="2" borderId="48" xfId="0" applyNumberFormat="1" applyFont="1" applyFill="1" applyBorder="1" applyAlignment="1">
      <alignment horizontal="center"/>
    </xf>
    <xf numFmtId="1" fontId="10" fillId="2" borderId="47" xfId="0" applyNumberFormat="1" applyFon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49" fontId="13" fillId="0" borderId="0" xfId="0" applyNumberFormat="1" applyFont="1" applyAlignment="1">
      <alignment horizontal="left"/>
    </xf>
    <xf numFmtId="0" fontId="6" fillId="0" borderId="0" xfId="0" applyFont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7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2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horizontal="left" vertical="top" indent="1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53" xfId="0" applyFont="1" applyBorder="1" applyAlignment="1">
      <alignment vertical="center"/>
    </xf>
    <xf numFmtId="0" fontId="21" fillId="0" borderId="53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3" fillId="0" borderId="17" xfId="0" applyFont="1" applyBorder="1" applyAlignment="1">
      <alignment horizontal="center" vertical="top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4" fillId="0" borderId="17" xfId="0" applyFont="1" applyBorder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7" fillId="0" borderId="18" xfId="0" applyFont="1" applyBorder="1" applyAlignment="1">
      <alignment vertical="top" wrapText="1"/>
    </xf>
    <xf numFmtId="0" fontId="9" fillId="0" borderId="18" xfId="0" applyFont="1" applyBorder="1" applyAlignment="1">
      <alignment vertical="top" wrapText="1"/>
    </xf>
    <xf numFmtId="0" fontId="12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2" fillId="0" borderId="22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9" fillId="0" borderId="37" xfId="0" applyFont="1" applyBorder="1" applyAlignment="1">
      <alignment vertical="center" wrapText="1"/>
    </xf>
    <xf numFmtId="0" fontId="9" fillId="0" borderId="38" xfId="0" applyFont="1" applyBorder="1" applyAlignment="1">
      <alignment vertical="center" wrapText="1"/>
    </xf>
    <xf numFmtId="0" fontId="9" fillId="0" borderId="39" xfId="0" applyFont="1" applyBorder="1" applyAlignment="1">
      <alignment vertical="center" wrapText="1"/>
    </xf>
    <xf numFmtId="0" fontId="10" fillId="0" borderId="34" xfId="0" applyFont="1" applyBorder="1" applyAlignment="1">
      <alignment horizontal="center" textRotation="90"/>
    </xf>
    <xf numFmtId="0" fontId="10" fillId="0" borderId="46" xfId="0" applyFont="1" applyBorder="1" applyAlignment="1">
      <alignment horizontal="center" textRotation="90"/>
    </xf>
    <xf numFmtId="0" fontId="10" fillId="0" borderId="33" xfId="0" applyFont="1" applyBorder="1" applyAlignment="1">
      <alignment horizontal="center" textRotation="90"/>
    </xf>
    <xf numFmtId="0" fontId="10" fillId="0" borderId="47" xfId="0" applyFont="1" applyBorder="1" applyAlignment="1">
      <alignment horizontal="center" textRotation="90"/>
    </xf>
    <xf numFmtId="0" fontId="13" fillId="0" borderId="4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15240</xdr:rowOff>
    </xdr:from>
    <xdr:to>
      <xdr:col>2</xdr:col>
      <xdr:colOff>78825</xdr:colOff>
      <xdr:row>3</xdr:row>
      <xdr:rowOff>184958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737D17-559D-1812-3604-E4B77E6954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4" t="31849" r="3939" b="18928"/>
        <a:stretch/>
      </xdr:blipFill>
      <xdr:spPr>
        <a:xfrm>
          <a:off x="22860" y="15240"/>
          <a:ext cx="1358985" cy="725978"/>
        </a:xfrm>
        <a:prstGeom prst="rect">
          <a:avLst/>
        </a:prstGeom>
      </xdr:spPr>
    </xdr:pic>
    <xdr:clientData/>
  </xdr:twoCellAnchor>
  <xdr:twoCellAnchor editAs="oneCell">
    <xdr:from>
      <xdr:col>2</xdr:col>
      <xdr:colOff>138365</xdr:colOff>
      <xdr:row>0</xdr:row>
      <xdr:rowOff>117509</xdr:rowOff>
    </xdr:from>
    <xdr:to>
      <xdr:col>4</xdr:col>
      <xdr:colOff>565773</xdr:colOff>
      <xdr:row>3</xdr:row>
      <xdr:rowOff>27672</xdr:rowOff>
    </xdr:to>
    <xdr:pic>
      <xdr:nvPicPr>
        <xdr:cNvPr id="4" name="Picture 3" descr="Logo&#10;&#10;Description automatically generated">
          <a:extLst>
            <a:ext uri="{FF2B5EF4-FFF2-40B4-BE49-F238E27FC236}">
              <a16:creationId xmlns:a16="http://schemas.microsoft.com/office/drawing/2014/main" id="{5F08ED65-8505-44D8-BFAF-C2018A09E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565" y="117509"/>
          <a:ext cx="1646608" cy="466423"/>
        </a:xfrm>
        <a:prstGeom prst="rect">
          <a:avLst/>
        </a:prstGeom>
      </xdr:spPr>
    </xdr:pic>
    <xdr:clientData/>
  </xdr:twoCellAnchor>
  <xdr:twoCellAnchor editAs="oneCell">
    <xdr:from>
      <xdr:col>15</xdr:col>
      <xdr:colOff>155306</xdr:colOff>
      <xdr:row>44</xdr:row>
      <xdr:rowOff>4466</xdr:rowOff>
    </xdr:from>
    <xdr:to>
      <xdr:col>25</xdr:col>
      <xdr:colOff>178241</xdr:colOff>
      <xdr:row>50</xdr:row>
      <xdr:rowOff>124782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B116F1-3BF1-FEFF-9CD6-17992BACE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8688" y="8137084"/>
          <a:ext cx="6118935" cy="1205861"/>
        </a:xfrm>
        <a:prstGeom prst="rect">
          <a:avLst/>
        </a:prstGeom>
      </xdr:spPr>
    </xdr:pic>
    <xdr:clientData/>
  </xdr:twoCellAnchor>
  <xdr:twoCellAnchor editAs="oneCell">
    <xdr:from>
      <xdr:col>18</xdr:col>
      <xdr:colOff>441342</xdr:colOff>
      <xdr:row>21</xdr:row>
      <xdr:rowOff>13074</xdr:rowOff>
    </xdr:from>
    <xdr:to>
      <xdr:col>24</xdr:col>
      <xdr:colOff>136234</xdr:colOff>
      <xdr:row>39</xdr:row>
      <xdr:rowOff>21049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51E8F81-2B18-D097-ED5F-4F27DF486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13389" y="3894792"/>
          <a:ext cx="3352492" cy="3324916"/>
        </a:xfrm>
        <a:prstGeom prst="rect">
          <a:avLst/>
        </a:prstGeom>
      </xdr:spPr>
    </xdr:pic>
    <xdr:clientData/>
  </xdr:twoCellAnchor>
  <xdr:twoCellAnchor editAs="oneCell">
    <xdr:from>
      <xdr:col>18</xdr:col>
      <xdr:colOff>429491</xdr:colOff>
      <xdr:row>2</xdr:row>
      <xdr:rowOff>166254</xdr:rowOff>
    </xdr:from>
    <xdr:to>
      <xdr:col>24</xdr:col>
      <xdr:colOff>110837</xdr:colOff>
      <xdr:row>20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61899CD-52BD-AFA9-7E47-E547E7516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51673" y="540327"/>
          <a:ext cx="3338946" cy="3338946"/>
        </a:xfrm>
        <a:prstGeom prst="rect">
          <a:avLst/>
        </a:prstGeom>
      </xdr:spPr>
    </xdr:pic>
    <xdr:clientData/>
  </xdr:twoCellAnchor>
  <xdr:twoCellAnchor editAs="oneCell">
    <xdr:from>
      <xdr:col>5</xdr:col>
      <xdr:colOff>19999</xdr:colOff>
      <xdr:row>15</xdr:row>
      <xdr:rowOff>90646</xdr:rowOff>
    </xdr:from>
    <xdr:to>
      <xdr:col>8</xdr:col>
      <xdr:colOff>119348</xdr:colOff>
      <xdr:row>24</xdr:row>
      <xdr:rowOff>140241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AE8406-9CC5-870B-2A46-8107E7372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57646" y="2896599"/>
          <a:ext cx="1964008" cy="16632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213360</xdr:colOff>
      <xdr:row>0</xdr:row>
      <xdr:rowOff>0</xdr:rowOff>
    </xdr:from>
    <xdr:to>
      <xdr:col>27</xdr:col>
      <xdr:colOff>7620</xdr:colOff>
      <xdr:row>2</xdr:row>
      <xdr:rowOff>696478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416C9A-C6B3-4F09-B546-9B1ED2735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0360" y="0"/>
          <a:ext cx="5227320" cy="2601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2A40-577A-44A6-8AA1-124FF91F6906}">
  <sheetPr>
    <pageSetUpPr fitToPage="1"/>
  </sheetPr>
  <dimension ref="A1:AD65"/>
  <sheetViews>
    <sheetView tabSelected="1" view="pageBreakPreview" topLeftCell="M1" zoomScale="186" zoomScaleNormal="100" zoomScaleSheetLayoutView="100" workbookViewId="0">
      <pane ySplit="4" topLeftCell="A30" activePane="bottomLeft" state="frozen"/>
      <selection pane="bottomLeft" activeCell="G50" sqref="G50"/>
    </sheetView>
  </sheetViews>
  <sheetFormatPr defaultRowHeight="14.4"/>
  <cols>
    <col min="1" max="1" width="9.77734375" style="96" customWidth="1"/>
    <col min="2" max="2" width="9.21875" style="96" bestFit="1" customWidth="1"/>
    <col min="3" max="4" width="8.88671875" style="96"/>
    <col min="5" max="5" width="8.88671875" style="96" customWidth="1"/>
    <col min="6" max="7" width="8.88671875" style="96"/>
    <col min="8" max="8" width="9.44140625" style="96" customWidth="1"/>
    <col min="9" max="9" width="10.33203125" style="96" customWidth="1"/>
    <col min="10" max="13" width="8.88671875" style="96"/>
    <col min="14" max="14" width="12" style="96" customWidth="1"/>
    <col min="15" max="15" width="12.6640625" style="96" bestFit="1" customWidth="1"/>
    <col min="16" max="28" width="8.88671875" style="96"/>
    <col min="29" max="30" width="8.88671875" style="99"/>
  </cols>
  <sheetData>
    <row r="1" spans="1:22">
      <c r="A1" s="138"/>
      <c r="B1" s="139"/>
      <c r="C1" s="139"/>
      <c r="D1" s="139"/>
      <c r="E1" s="140"/>
      <c r="F1" s="147" t="s">
        <v>256</v>
      </c>
      <c r="G1" s="148"/>
      <c r="H1" s="148"/>
      <c r="I1" s="148"/>
      <c r="J1" s="148"/>
      <c r="K1" s="148"/>
      <c r="L1" s="149"/>
      <c r="N1" s="97" t="s">
        <v>248</v>
      </c>
      <c r="O1" s="98" t="s">
        <v>249</v>
      </c>
    </row>
    <row r="2" spans="1:22" ht="15" thickBot="1">
      <c r="A2" s="141"/>
      <c r="B2" s="142"/>
      <c r="C2" s="142"/>
      <c r="D2" s="142"/>
      <c r="E2" s="143"/>
      <c r="F2" s="150"/>
      <c r="G2" s="151"/>
      <c r="H2" s="151"/>
      <c r="I2" s="151"/>
      <c r="J2" s="151"/>
      <c r="K2" s="151"/>
      <c r="L2" s="152"/>
      <c r="N2" s="100" t="s">
        <v>250</v>
      </c>
      <c r="O2" s="101" t="s">
        <v>251</v>
      </c>
    </row>
    <row r="3" spans="1:22">
      <c r="A3" s="141"/>
      <c r="B3" s="142"/>
      <c r="C3" s="142"/>
      <c r="D3" s="142"/>
      <c r="E3" s="143"/>
      <c r="F3" s="138" t="s">
        <v>4</v>
      </c>
      <c r="G3" s="153"/>
      <c r="H3" s="102" t="s">
        <v>3</v>
      </c>
      <c r="I3" s="138" t="s">
        <v>5</v>
      </c>
      <c r="J3" s="153"/>
      <c r="K3" s="155" t="s">
        <v>0</v>
      </c>
      <c r="L3" s="156"/>
      <c r="N3" s="103" t="s">
        <v>252</v>
      </c>
      <c r="O3" s="104" t="s">
        <v>253</v>
      </c>
    </row>
    <row r="4" spans="1:22" ht="15" thickBot="1">
      <c r="A4" s="144"/>
      <c r="B4" s="145"/>
      <c r="C4" s="145"/>
      <c r="D4" s="145"/>
      <c r="E4" s="146"/>
      <c r="F4" s="144" t="s">
        <v>1</v>
      </c>
      <c r="G4" s="154"/>
      <c r="H4" s="105" t="s">
        <v>2</v>
      </c>
      <c r="I4" s="144" t="s">
        <v>6</v>
      </c>
      <c r="J4" s="154"/>
      <c r="K4" s="157" t="s">
        <v>0</v>
      </c>
      <c r="L4" s="154"/>
    </row>
    <row r="5" spans="1:22">
      <c r="A5" s="106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8"/>
    </row>
    <row r="6" spans="1:22">
      <c r="A6" s="109"/>
      <c r="L6" s="110"/>
    </row>
    <row r="7" spans="1:22" ht="17.399999999999999">
      <c r="A7" s="136" t="s">
        <v>7</v>
      </c>
      <c r="B7" s="137"/>
      <c r="C7" s="137"/>
      <c r="D7" s="111"/>
      <c r="E7" s="137" t="s">
        <v>10</v>
      </c>
      <c r="F7" s="137"/>
      <c r="G7" s="137"/>
      <c r="I7" s="137" t="s">
        <v>21</v>
      </c>
      <c r="J7" s="137"/>
      <c r="K7" s="137"/>
      <c r="L7" s="110"/>
      <c r="V7" s="112"/>
    </row>
    <row r="8" spans="1:22" ht="14.4" customHeight="1">
      <c r="A8" s="109"/>
      <c r="I8" s="113"/>
      <c r="J8" s="113"/>
      <c r="K8" s="113"/>
      <c r="L8" s="110"/>
    </row>
    <row r="9" spans="1:22">
      <c r="A9" s="114" t="s">
        <v>14</v>
      </c>
      <c r="B9" s="94">
        <v>410</v>
      </c>
      <c r="C9" s="115" t="s">
        <v>8</v>
      </c>
      <c r="E9" s="116" t="s">
        <v>11</v>
      </c>
      <c r="F9" s="94">
        <v>6.3</v>
      </c>
      <c r="G9" s="96" t="s">
        <v>12</v>
      </c>
      <c r="I9" s="117" t="s">
        <v>16</v>
      </c>
      <c r="J9" s="95">
        <v>52</v>
      </c>
      <c r="L9" s="110"/>
    </row>
    <row r="10" spans="1:22">
      <c r="A10" s="114" t="s">
        <v>15</v>
      </c>
      <c r="B10" s="94">
        <v>410</v>
      </c>
      <c r="C10" s="115" t="s">
        <v>8</v>
      </c>
      <c r="E10" s="116" t="s">
        <v>13</v>
      </c>
      <c r="F10" s="94">
        <v>6.3</v>
      </c>
      <c r="G10" s="96" t="s">
        <v>12</v>
      </c>
      <c r="I10" s="117" t="s">
        <v>17</v>
      </c>
      <c r="J10" s="96">
        <f>IF(J9=37,2.4,IF(J9=44,2.8,3.6))</f>
        <v>3.6</v>
      </c>
      <c r="K10" s="96" t="s">
        <v>18</v>
      </c>
      <c r="L10" s="110"/>
    </row>
    <row r="11" spans="1:22">
      <c r="A11" s="114" t="s">
        <v>9</v>
      </c>
      <c r="B11" s="94">
        <v>615</v>
      </c>
      <c r="C11" s="115" t="s">
        <v>8</v>
      </c>
      <c r="I11" s="117" t="s">
        <v>19</v>
      </c>
      <c r="J11" s="96">
        <f>IF(J9=37,3.6,IF(J9=44,4.4,5.2))</f>
        <v>5.2</v>
      </c>
      <c r="K11" s="96" t="s">
        <v>18</v>
      </c>
      <c r="L11" s="110"/>
    </row>
    <row r="12" spans="1:22">
      <c r="A12" s="114" t="s">
        <v>234</v>
      </c>
      <c r="B12" s="118">
        <f>J13*B9*B20*10^-6*1000</f>
        <v>59.735359999999986</v>
      </c>
      <c r="C12" s="119" t="s">
        <v>235</v>
      </c>
      <c r="I12" s="117" t="s">
        <v>20</v>
      </c>
      <c r="J12" s="94">
        <v>2100</v>
      </c>
      <c r="K12" s="96" t="s">
        <v>18</v>
      </c>
      <c r="L12" s="110"/>
    </row>
    <row r="13" spans="1:22" ht="14.4" customHeight="1">
      <c r="A13" s="109"/>
      <c r="I13" s="120" t="s">
        <v>245</v>
      </c>
      <c r="J13" s="94">
        <v>7.85</v>
      </c>
      <c r="K13" s="96" t="s">
        <v>246</v>
      </c>
      <c r="L13" s="110"/>
    </row>
    <row r="14" spans="1:22">
      <c r="A14" s="109"/>
      <c r="L14" s="110"/>
    </row>
    <row r="15" spans="1:22" ht="18">
      <c r="A15" s="136" t="s">
        <v>22</v>
      </c>
      <c r="B15" s="137"/>
      <c r="C15" s="137"/>
      <c r="D15" s="121"/>
      <c r="E15" s="122"/>
      <c r="F15" s="122"/>
      <c r="G15" s="122"/>
      <c r="H15" s="122"/>
      <c r="I15" s="122"/>
      <c r="J15" s="122"/>
      <c r="K15" s="122"/>
      <c r="L15" s="123"/>
      <c r="O15" s="96" t="s">
        <v>240</v>
      </c>
      <c r="P15" s="96">
        <f>B17-2*B19</f>
        <v>112</v>
      </c>
    </row>
    <row r="16" spans="1:22">
      <c r="A16" s="109"/>
      <c r="D16" s="121"/>
      <c r="E16" s="121"/>
      <c r="F16" s="121"/>
      <c r="G16" s="121"/>
      <c r="H16" s="121"/>
      <c r="I16" s="121"/>
      <c r="J16" s="121"/>
      <c r="K16" s="121"/>
      <c r="L16" s="124"/>
      <c r="O16" s="96" t="s">
        <v>255</v>
      </c>
      <c r="P16" s="96">
        <f>B18-B19*2</f>
        <v>112</v>
      </c>
    </row>
    <row r="17" spans="1:14">
      <c r="A17" s="109" t="s">
        <v>237</v>
      </c>
      <c r="B17" s="94">
        <v>120</v>
      </c>
      <c r="C17" s="121" t="s">
        <v>67</v>
      </c>
      <c r="D17" s="121"/>
      <c r="E17" s="121"/>
      <c r="F17" s="121"/>
      <c r="G17" s="121"/>
      <c r="H17" s="121"/>
      <c r="I17" s="121"/>
      <c r="J17" s="121"/>
      <c r="K17" s="119"/>
      <c r="L17" s="124"/>
    </row>
    <row r="18" spans="1:14">
      <c r="A18" s="109" t="s">
        <v>254</v>
      </c>
      <c r="B18" s="94">
        <v>120</v>
      </c>
      <c r="C18" s="121" t="s">
        <v>67</v>
      </c>
      <c r="D18" s="121"/>
      <c r="E18" s="121"/>
      <c r="F18" s="121"/>
      <c r="G18" s="121"/>
      <c r="H18" s="121"/>
      <c r="I18" s="121"/>
      <c r="J18" s="121"/>
      <c r="K18" s="119"/>
      <c r="L18" s="124"/>
    </row>
    <row r="19" spans="1:14">
      <c r="A19" s="109" t="s">
        <v>238</v>
      </c>
      <c r="B19" s="94">
        <v>4</v>
      </c>
      <c r="C19" s="121" t="s">
        <v>67</v>
      </c>
      <c r="D19" s="121"/>
      <c r="E19" s="121"/>
      <c r="F19" s="121"/>
      <c r="G19" s="121"/>
      <c r="H19" s="121"/>
      <c r="I19" s="121"/>
      <c r="J19" s="121"/>
      <c r="K19" s="119"/>
      <c r="L19" s="124"/>
    </row>
    <row r="20" spans="1:14">
      <c r="A20" s="109" t="s">
        <v>239</v>
      </c>
      <c r="B20" s="125">
        <f>(B17*B18-P15*P16)/10^2</f>
        <v>18.559999999999999</v>
      </c>
      <c r="C20" s="121" t="s">
        <v>223</v>
      </c>
      <c r="D20" s="121"/>
      <c r="E20" s="126"/>
      <c r="F20" s="121"/>
      <c r="G20" s="121"/>
      <c r="H20" s="121"/>
      <c r="I20" s="121"/>
      <c r="J20" s="118"/>
      <c r="K20" s="121"/>
      <c r="L20" s="124"/>
    </row>
    <row r="21" spans="1:14">
      <c r="A21" s="109" t="s">
        <v>259</v>
      </c>
      <c r="B21" s="125">
        <f>($B$18*$B$17^3/12-$P$16*$P$15^3/12)/10^4</f>
        <v>416.73386666666659</v>
      </c>
      <c r="C21" s="96" t="s">
        <v>241</v>
      </c>
      <c r="D21" s="121"/>
      <c r="E21" s="121"/>
      <c r="F21" s="121"/>
      <c r="G21" s="121"/>
      <c r="H21" s="121"/>
      <c r="I21" s="121"/>
      <c r="J21" s="118"/>
      <c r="K21" s="127"/>
      <c r="L21" s="124"/>
    </row>
    <row r="22" spans="1:14">
      <c r="A22" s="109" t="s">
        <v>257</v>
      </c>
      <c r="B22" s="125">
        <f>SQRT(B21/B20)</f>
        <v>4.7384948383778296</v>
      </c>
      <c r="C22" s="96" t="s">
        <v>8</v>
      </c>
      <c r="D22" s="121"/>
      <c r="E22" s="121"/>
      <c r="F22" s="121"/>
      <c r="G22" s="121"/>
      <c r="H22" s="121"/>
      <c r="I22" s="121"/>
      <c r="J22" s="118"/>
      <c r="K22" s="127"/>
      <c r="L22" s="124"/>
    </row>
    <row r="23" spans="1:14">
      <c r="A23" s="109" t="s">
        <v>258</v>
      </c>
      <c r="B23" s="125">
        <f>($B$18^3*$B$17/12-$P$16^3*$P$15/12)/10^4</f>
        <v>416.73386666666659</v>
      </c>
      <c r="C23" s="96" t="s">
        <v>241</v>
      </c>
      <c r="D23" s="121"/>
      <c r="E23" s="121"/>
      <c r="F23" s="121"/>
      <c r="G23" s="121"/>
      <c r="H23" s="121"/>
      <c r="I23" s="121"/>
      <c r="J23" s="118"/>
      <c r="K23" s="127"/>
      <c r="L23" s="124"/>
    </row>
    <row r="24" spans="1:14">
      <c r="A24" s="109" t="s">
        <v>260</v>
      </c>
      <c r="B24" s="125">
        <f>SQRT(B23/B20)</f>
        <v>4.7384948383778296</v>
      </c>
      <c r="C24" s="96" t="s">
        <v>8</v>
      </c>
      <c r="D24" s="121"/>
      <c r="E24" s="121"/>
      <c r="F24" s="121"/>
      <c r="G24" s="121"/>
      <c r="H24" s="121"/>
      <c r="I24" s="121"/>
      <c r="J24" s="118"/>
      <c r="K24" s="127"/>
      <c r="L24" s="124"/>
    </row>
    <row r="25" spans="1:14">
      <c r="A25" s="109"/>
      <c r="B25" s="125"/>
      <c r="D25" s="121"/>
      <c r="E25" s="121"/>
      <c r="F25" s="118"/>
      <c r="G25" s="121"/>
      <c r="H25" s="121"/>
      <c r="I25" s="121"/>
      <c r="J25" s="121"/>
      <c r="K25" s="121"/>
      <c r="L25" s="124"/>
    </row>
    <row r="26" spans="1:14" ht="17.399999999999999">
      <c r="A26" s="136" t="s">
        <v>247</v>
      </c>
      <c r="B26" s="137"/>
      <c r="C26" s="111"/>
      <c r="L26" s="110"/>
    </row>
    <row r="27" spans="1:14">
      <c r="A27" s="109"/>
      <c r="L27" s="110"/>
    </row>
    <row r="28" spans="1:14" ht="17.399999999999999" customHeight="1">
      <c r="A28" s="158" t="s">
        <v>224</v>
      </c>
      <c r="B28" s="159"/>
      <c r="C28" s="159"/>
      <c r="L28" s="110"/>
      <c r="N28" s="128"/>
    </row>
    <row r="29" spans="1:14" ht="15" customHeight="1">
      <c r="A29" s="109"/>
      <c r="L29" s="110"/>
      <c r="N29" s="128"/>
    </row>
    <row r="30" spans="1:14" ht="13.2" customHeight="1">
      <c r="A30" s="128" t="s">
        <v>225</v>
      </c>
      <c r="B30" s="129">
        <f>MAX(B10/B22,B11/B22)</f>
        <v>129.7880489430982</v>
      </c>
      <c r="C30" s="130" t="str">
        <f>IF(B30&lt;=D30,"&lt;","&gt;")</f>
        <v>&lt;</v>
      </c>
      <c r="D30" s="96">
        <v>180</v>
      </c>
      <c r="F30" s="130" t="str">
        <f>IF(B30&gt;D30,"Not OK","OK")</f>
        <v>OK</v>
      </c>
      <c r="L30" s="110"/>
      <c r="N30" s="128"/>
    </row>
    <row r="31" spans="1:14">
      <c r="A31" s="109"/>
      <c r="L31" s="110"/>
    </row>
    <row r="32" spans="1:14">
      <c r="A32" s="158" t="s">
        <v>242</v>
      </c>
      <c r="B32" s="159"/>
      <c r="C32" s="159"/>
      <c r="L32" s="110"/>
    </row>
    <row r="33" spans="1:12">
      <c r="A33" s="109"/>
      <c r="L33" s="110"/>
    </row>
    <row r="34" spans="1:12">
      <c r="A34" s="109" t="s">
        <v>226</v>
      </c>
      <c r="B34" s="96">
        <f>B17/10</f>
        <v>12</v>
      </c>
      <c r="C34" s="96" t="s">
        <v>8</v>
      </c>
      <c r="L34" s="110"/>
    </row>
    <row r="35" spans="1:12">
      <c r="A35" s="109" t="s">
        <v>227</v>
      </c>
      <c r="B35" s="96">
        <f>B10/B34</f>
        <v>34.166666666666664</v>
      </c>
      <c r="C35" s="130" t="str">
        <f>IF(B35&lt;=D35,"&lt;","&gt;")</f>
        <v>&lt;</v>
      </c>
      <c r="D35" s="96">
        <v>60</v>
      </c>
      <c r="F35" s="130" t="str">
        <f>IF(B35&gt;D35,"Not OK","OK")</f>
        <v>OK</v>
      </c>
      <c r="L35" s="110"/>
    </row>
    <row r="36" spans="1:12">
      <c r="A36" s="109"/>
      <c r="L36" s="110"/>
    </row>
    <row r="37" spans="1:12">
      <c r="A37" s="158" t="s">
        <v>236</v>
      </c>
      <c r="B37" s="159"/>
      <c r="C37" s="159"/>
      <c r="L37" s="110"/>
    </row>
    <row r="38" spans="1:12">
      <c r="A38" s="109"/>
      <c r="L38" s="110"/>
    </row>
    <row r="39" spans="1:12">
      <c r="A39" s="109" t="s">
        <v>243</v>
      </c>
      <c r="B39" s="96">
        <f>B17/B19</f>
        <v>30</v>
      </c>
      <c r="C39" s="130" t="str">
        <f>IF(B39&gt;E39,"&gt;","&lt;")</f>
        <v>&lt;</v>
      </c>
      <c r="D39" s="96" t="s">
        <v>244</v>
      </c>
      <c r="E39" s="125">
        <f>64/SQRT(J10)</f>
        <v>33.730961708462715</v>
      </c>
      <c r="F39" s="130" t="str">
        <f>IF(B39&lt;=E39,"Ok", "Not Ok")</f>
        <v>Ok</v>
      </c>
      <c r="L39" s="110"/>
    </row>
    <row r="40" spans="1:12">
      <c r="A40" s="109"/>
      <c r="L40" s="110"/>
    </row>
    <row r="41" spans="1:12">
      <c r="A41" s="158" t="s">
        <v>228</v>
      </c>
      <c r="B41" s="159"/>
      <c r="C41" s="159"/>
      <c r="L41" s="110"/>
    </row>
    <row r="42" spans="1:12">
      <c r="A42" s="109"/>
      <c r="L42" s="110"/>
    </row>
    <row r="43" spans="1:12">
      <c r="A43" s="109" t="s">
        <v>229</v>
      </c>
      <c r="B43" s="125">
        <f>F9/B20</f>
        <v>0.33943965517241381</v>
      </c>
      <c r="C43" s="96" t="s">
        <v>18</v>
      </c>
      <c r="D43" s="96" t="str">
        <f>IF(B43&lt;=F43,"&lt;","&gt;")</f>
        <v>&lt;</v>
      </c>
      <c r="E43" s="96" t="s">
        <v>230</v>
      </c>
      <c r="F43" s="125">
        <f>0.58*J10</f>
        <v>2.0880000000000001</v>
      </c>
      <c r="G43" s="96" t="s">
        <v>18</v>
      </c>
      <c r="H43" s="125">
        <f>B43/F43</f>
        <v>0.16256688466111771</v>
      </c>
      <c r="J43" s="131" t="str">
        <f>IF(B43&lt;=F43,"SAFE for Tension","Unsafe for Tension")</f>
        <v>SAFE for Tension</v>
      </c>
      <c r="K43" s="131"/>
      <c r="L43" s="110"/>
    </row>
    <row r="44" spans="1:12">
      <c r="A44" s="109"/>
      <c r="L44" s="110"/>
    </row>
    <row r="45" spans="1:12">
      <c r="A45" s="158" t="s">
        <v>231</v>
      </c>
      <c r="B45" s="159"/>
      <c r="C45" s="159"/>
      <c r="D45" s="159"/>
      <c r="L45" s="110"/>
    </row>
    <row r="46" spans="1:12">
      <c r="A46" s="109"/>
      <c r="L46" s="110"/>
    </row>
    <row r="47" spans="1:12">
      <c r="A47" s="109" t="s">
        <v>232</v>
      </c>
      <c r="B47" s="125">
        <f>F10/B20</f>
        <v>0.33943965517241381</v>
      </c>
      <c r="C47" s="96" t="s">
        <v>18</v>
      </c>
      <c r="D47" s="96" t="str">
        <f>IF(B47&lt;=F47,"&lt;","&gt;")</f>
        <v>&lt;</v>
      </c>
      <c r="E47" s="96" t="s">
        <v>233</v>
      </c>
      <c r="F47" s="125">
        <f>IF(B30&gt;180,"",IF(B30&lt;=100,0.58*J10-((0.58*J10-0.75)*B30^2*10^-4),7500/B30^2))</f>
        <v>0.44523762310793841</v>
      </c>
      <c r="G47" s="96" t="s">
        <v>18</v>
      </c>
      <c r="H47" s="125">
        <f>B47/F47</f>
        <v>0.76237864357236462</v>
      </c>
      <c r="J47" s="132" t="str">
        <f>IF(B47&lt;=F47,"SAFE for Compression","Unsafe for Compression")</f>
        <v>SAFE for Compression</v>
      </c>
      <c r="K47" s="132"/>
      <c r="L47" s="110"/>
    </row>
    <row r="48" spans="1:12">
      <c r="A48" s="109"/>
      <c r="L48" s="110"/>
    </row>
    <row r="49" spans="1:12">
      <c r="A49" s="109"/>
      <c r="L49" s="110"/>
    </row>
    <row r="50" spans="1:12">
      <c r="A50" s="109"/>
      <c r="L50" s="110"/>
    </row>
    <row r="51" spans="1:12">
      <c r="A51" s="109"/>
      <c r="L51" s="110"/>
    </row>
    <row r="52" spans="1:12">
      <c r="A52" s="109"/>
      <c r="L52" s="110"/>
    </row>
    <row r="53" spans="1:12">
      <c r="A53" s="109"/>
      <c r="L53" s="110"/>
    </row>
    <row r="54" spans="1:12">
      <c r="A54" s="109"/>
      <c r="L54" s="110"/>
    </row>
    <row r="55" spans="1:12">
      <c r="A55" s="109"/>
      <c r="L55" s="110"/>
    </row>
    <row r="56" spans="1:12">
      <c r="A56" s="109"/>
      <c r="L56" s="110"/>
    </row>
    <row r="57" spans="1:12">
      <c r="A57" s="109"/>
      <c r="L57" s="110"/>
    </row>
    <row r="58" spans="1:12">
      <c r="A58" s="109"/>
      <c r="L58" s="110"/>
    </row>
    <row r="59" spans="1:12">
      <c r="A59" s="109"/>
      <c r="L59" s="110"/>
    </row>
    <row r="60" spans="1:12" ht="15" thickBot="1">
      <c r="A60" s="133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5"/>
    </row>
    <row r="61" spans="1:12">
      <c r="A61" s="109"/>
      <c r="L61" s="110"/>
    </row>
    <row r="62" spans="1:12">
      <c r="A62" s="109"/>
      <c r="L62" s="110"/>
    </row>
    <row r="63" spans="1:12">
      <c r="A63" s="109"/>
      <c r="L63" s="110"/>
    </row>
    <row r="64" spans="1:12">
      <c r="A64" s="109"/>
      <c r="L64" s="110"/>
    </row>
    <row r="65" spans="1:12" ht="15" thickBot="1">
      <c r="A65" s="133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5"/>
    </row>
  </sheetData>
  <sheetProtection selectLockedCells="1"/>
  <mergeCells count="18">
    <mergeCell ref="A45:D45"/>
    <mergeCell ref="A37:C37"/>
    <mergeCell ref="A26:B26"/>
    <mergeCell ref="A28:C28"/>
    <mergeCell ref="A15:C15"/>
    <mergeCell ref="A32:C32"/>
    <mergeCell ref="A41:C41"/>
    <mergeCell ref="A7:C7"/>
    <mergeCell ref="I7:K7"/>
    <mergeCell ref="E7:G7"/>
    <mergeCell ref="A1:E4"/>
    <mergeCell ref="F1:L2"/>
    <mergeCell ref="F3:G3"/>
    <mergeCell ref="F4:G4"/>
    <mergeCell ref="I3:J3"/>
    <mergeCell ref="K3:L3"/>
    <mergeCell ref="I4:J4"/>
    <mergeCell ref="K4:L4"/>
  </mergeCells>
  <phoneticPr fontId="22" type="noConversion"/>
  <dataValidations count="3">
    <dataValidation type="list" allowBlank="1" showInputMessage="1" showErrorMessage="1" sqref="J9" xr:uid="{FD662983-9DD2-48C1-AB10-31BC8FAAAA8E}">
      <formula1>"37,44,52"</formula1>
    </dataValidation>
    <dataValidation type="list" allowBlank="1" showInputMessage="1" showErrorMessage="1" sqref="F17:F18" xr:uid="{F457513E-0D36-4DDC-88C2-3306F281E9BE}">
      <formula1>"Bolted, Welded"</formula1>
    </dataValidation>
    <dataValidation type="list" allowBlank="1" showInputMessage="1" showErrorMessage="1" sqref="G17:G18" xr:uid="{26C3CDCE-A705-4526-8161-2C500E806808}">
      <formula1>$U$7:$U$14</formula1>
    </dataValidation>
  </dataValidations>
  <printOptions horizontalCentered="1"/>
  <pageMargins left="0.5" right="0.5" top="0.5" bottom="0.5" header="0.3" footer="0.3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F6EC-1138-495E-9640-9E211BEDD607}">
  <dimension ref="A1:BE141"/>
  <sheetViews>
    <sheetView workbookViewId="0">
      <selection activeCell="AF2" sqref="AF2"/>
    </sheetView>
  </sheetViews>
  <sheetFormatPr defaultColWidth="10.6640625" defaultRowHeight="14.1" customHeight="1"/>
  <cols>
    <col min="1" max="1" width="13.5546875" style="2" customWidth="1"/>
    <col min="2" max="2" width="4.88671875" style="1" customWidth="1"/>
    <col min="3" max="5" width="4.33203125" style="1" customWidth="1"/>
    <col min="6" max="6" width="4.33203125" style="32" customWidth="1"/>
    <col min="7" max="7" width="5.6640625" style="1" customWidth="1"/>
    <col min="8" max="11" width="5.44140625" style="1" bestFit="1" customWidth="1"/>
    <col min="12" max="14" width="5.88671875" style="1" customWidth="1"/>
    <col min="15" max="15" width="13.5546875" style="2" customWidth="1"/>
    <col min="16" max="16" width="5.109375" style="1" customWidth="1"/>
    <col min="17" max="17" width="7" style="1" customWidth="1"/>
    <col min="18" max="18" width="7.6640625" style="1" customWidth="1"/>
    <col min="19" max="19" width="5.44140625" style="1" bestFit="1" customWidth="1"/>
    <col min="20" max="20" width="7.5546875" style="1" bestFit="1" customWidth="1"/>
    <col min="21" max="21" width="5.44140625" style="1" bestFit="1" customWidth="1"/>
    <col min="22" max="22" width="5.5546875" style="1" bestFit="1" customWidth="1"/>
    <col min="23" max="23" width="5.44140625" style="1" bestFit="1" customWidth="1"/>
    <col min="24" max="24" width="7" style="1" bestFit="1" customWidth="1"/>
    <col min="25" max="27" width="7.6640625" style="1" customWidth="1"/>
    <col min="28" max="30" width="2.6640625" style="1" customWidth="1"/>
    <col min="31" max="31" width="4.88671875" style="1" customWidth="1"/>
    <col min="32" max="32" width="14.44140625" style="2" customWidth="1"/>
    <col min="33" max="33" width="4.33203125" style="1" customWidth="1"/>
    <col min="34" max="37" width="5.109375" style="1" customWidth="1"/>
    <col min="38" max="38" width="6.5546875" style="1" customWidth="1"/>
    <col min="39" max="39" width="5" style="1" customWidth="1"/>
    <col min="40" max="42" width="7.44140625" style="1" customWidth="1"/>
    <col min="43" max="43" width="3.5546875" style="1" customWidth="1"/>
    <col min="44" max="44" width="4.44140625" style="1" customWidth="1"/>
    <col min="45" max="46" width="5.33203125" style="1" customWidth="1"/>
    <col min="47" max="47" width="2.6640625" style="1" customWidth="1"/>
    <col min="48" max="48" width="4.5546875" style="1" customWidth="1"/>
    <col min="49" max="49" width="3.5546875" style="1" customWidth="1"/>
    <col min="50" max="50" width="3" style="1" customWidth="1"/>
    <col min="51" max="54" width="3.5546875" style="1" customWidth="1"/>
    <col min="55" max="56" width="4.44140625" style="1" customWidth="1"/>
    <col min="57" max="57" width="5.33203125" style="1" customWidth="1"/>
    <col min="58" max="149" width="10.5546875" style="1" customWidth="1"/>
    <col min="150" max="256" width="10.6640625" style="1"/>
    <col min="257" max="257" width="13.5546875" style="1" customWidth="1"/>
    <col min="258" max="258" width="4.88671875" style="1" customWidth="1"/>
    <col min="259" max="262" width="4.33203125" style="1" customWidth="1"/>
    <col min="263" max="263" width="5.6640625" style="1" customWidth="1"/>
    <col min="264" max="267" width="5.44140625" style="1" bestFit="1" customWidth="1"/>
    <col min="268" max="270" width="5.88671875" style="1" customWidth="1"/>
    <col min="271" max="271" width="13.5546875" style="1" customWidth="1"/>
    <col min="272" max="272" width="5.109375" style="1" customWidth="1"/>
    <col min="273" max="273" width="7" style="1" customWidth="1"/>
    <col min="274" max="274" width="7.6640625" style="1" customWidth="1"/>
    <col min="275" max="275" width="5.44140625" style="1" bestFit="1" customWidth="1"/>
    <col min="276" max="276" width="7.5546875" style="1" bestFit="1" customWidth="1"/>
    <col min="277" max="277" width="5.44140625" style="1" bestFit="1" customWidth="1"/>
    <col min="278" max="278" width="5.5546875" style="1" bestFit="1" customWidth="1"/>
    <col min="279" max="279" width="5.44140625" style="1" bestFit="1" customWidth="1"/>
    <col min="280" max="280" width="7" style="1" bestFit="1" customWidth="1"/>
    <col min="281" max="283" width="7.6640625" style="1" customWidth="1"/>
    <col min="284" max="286" width="2.6640625" style="1" customWidth="1"/>
    <col min="287" max="287" width="4.88671875" style="1" customWidth="1"/>
    <col min="288" max="288" width="14.44140625" style="1" customWidth="1"/>
    <col min="289" max="289" width="4.33203125" style="1" customWidth="1"/>
    <col min="290" max="293" width="5.109375" style="1" customWidth="1"/>
    <col min="294" max="294" width="6.5546875" style="1" customWidth="1"/>
    <col min="295" max="295" width="5" style="1" customWidth="1"/>
    <col min="296" max="298" width="7.44140625" style="1" customWidth="1"/>
    <col min="299" max="299" width="3.5546875" style="1" customWidth="1"/>
    <col min="300" max="300" width="4.44140625" style="1" customWidth="1"/>
    <col min="301" max="302" width="5.33203125" style="1" customWidth="1"/>
    <col min="303" max="303" width="2.6640625" style="1" customWidth="1"/>
    <col min="304" max="304" width="4.5546875" style="1" customWidth="1"/>
    <col min="305" max="305" width="3.5546875" style="1" customWidth="1"/>
    <col min="306" max="306" width="3" style="1" customWidth="1"/>
    <col min="307" max="310" width="3.5546875" style="1" customWidth="1"/>
    <col min="311" max="312" width="4.44140625" style="1" customWidth="1"/>
    <col min="313" max="313" width="5.33203125" style="1" customWidth="1"/>
    <col min="314" max="405" width="10.5546875" style="1" customWidth="1"/>
    <col min="406" max="512" width="10.6640625" style="1"/>
    <col min="513" max="513" width="13.5546875" style="1" customWidth="1"/>
    <col min="514" max="514" width="4.88671875" style="1" customWidth="1"/>
    <col min="515" max="518" width="4.33203125" style="1" customWidth="1"/>
    <col min="519" max="519" width="5.6640625" style="1" customWidth="1"/>
    <col min="520" max="523" width="5.44140625" style="1" bestFit="1" customWidth="1"/>
    <col min="524" max="526" width="5.88671875" style="1" customWidth="1"/>
    <col min="527" max="527" width="13.5546875" style="1" customWidth="1"/>
    <col min="528" max="528" width="5.109375" style="1" customWidth="1"/>
    <col min="529" max="529" width="7" style="1" customWidth="1"/>
    <col min="530" max="530" width="7.6640625" style="1" customWidth="1"/>
    <col min="531" max="531" width="5.44140625" style="1" bestFit="1" customWidth="1"/>
    <col min="532" max="532" width="7.5546875" style="1" bestFit="1" customWidth="1"/>
    <col min="533" max="533" width="5.44140625" style="1" bestFit="1" customWidth="1"/>
    <col min="534" max="534" width="5.5546875" style="1" bestFit="1" customWidth="1"/>
    <col min="535" max="535" width="5.44140625" style="1" bestFit="1" customWidth="1"/>
    <col min="536" max="536" width="7" style="1" bestFit="1" customWidth="1"/>
    <col min="537" max="539" width="7.6640625" style="1" customWidth="1"/>
    <col min="540" max="542" width="2.6640625" style="1" customWidth="1"/>
    <col min="543" max="543" width="4.88671875" style="1" customWidth="1"/>
    <col min="544" max="544" width="14.44140625" style="1" customWidth="1"/>
    <col min="545" max="545" width="4.33203125" style="1" customWidth="1"/>
    <col min="546" max="549" width="5.109375" style="1" customWidth="1"/>
    <col min="550" max="550" width="6.5546875" style="1" customWidth="1"/>
    <col min="551" max="551" width="5" style="1" customWidth="1"/>
    <col min="552" max="554" width="7.44140625" style="1" customWidth="1"/>
    <col min="555" max="555" width="3.5546875" style="1" customWidth="1"/>
    <col min="556" max="556" width="4.44140625" style="1" customWidth="1"/>
    <col min="557" max="558" width="5.33203125" style="1" customWidth="1"/>
    <col min="559" max="559" width="2.6640625" style="1" customWidth="1"/>
    <col min="560" max="560" width="4.5546875" style="1" customWidth="1"/>
    <col min="561" max="561" width="3.5546875" style="1" customWidth="1"/>
    <col min="562" max="562" width="3" style="1" customWidth="1"/>
    <col min="563" max="566" width="3.5546875" style="1" customWidth="1"/>
    <col min="567" max="568" width="4.44140625" style="1" customWidth="1"/>
    <col min="569" max="569" width="5.33203125" style="1" customWidth="1"/>
    <col min="570" max="661" width="10.5546875" style="1" customWidth="1"/>
    <col min="662" max="768" width="10.6640625" style="1"/>
    <col min="769" max="769" width="13.5546875" style="1" customWidth="1"/>
    <col min="770" max="770" width="4.88671875" style="1" customWidth="1"/>
    <col min="771" max="774" width="4.33203125" style="1" customWidth="1"/>
    <col min="775" max="775" width="5.6640625" style="1" customWidth="1"/>
    <col min="776" max="779" width="5.44140625" style="1" bestFit="1" customWidth="1"/>
    <col min="780" max="782" width="5.88671875" style="1" customWidth="1"/>
    <col min="783" max="783" width="13.5546875" style="1" customWidth="1"/>
    <col min="784" max="784" width="5.109375" style="1" customWidth="1"/>
    <col min="785" max="785" width="7" style="1" customWidth="1"/>
    <col min="786" max="786" width="7.6640625" style="1" customWidth="1"/>
    <col min="787" max="787" width="5.44140625" style="1" bestFit="1" customWidth="1"/>
    <col min="788" max="788" width="7.5546875" style="1" bestFit="1" customWidth="1"/>
    <col min="789" max="789" width="5.44140625" style="1" bestFit="1" customWidth="1"/>
    <col min="790" max="790" width="5.5546875" style="1" bestFit="1" customWidth="1"/>
    <col min="791" max="791" width="5.44140625" style="1" bestFit="1" customWidth="1"/>
    <col min="792" max="792" width="7" style="1" bestFit="1" customWidth="1"/>
    <col min="793" max="795" width="7.6640625" style="1" customWidth="1"/>
    <col min="796" max="798" width="2.6640625" style="1" customWidth="1"/>
    <col min="799" max="799" width="4.88671875" style="1" customWidth="1"/>
    <col min="800" max="800" width="14.44140625" style="1" customWidth="1"/>
    <col min="801" max="801" width="4.33203125" style="1" customWidth="1"/>
    <col min="802" max="805" width="5.109375" style="1" customWidth="1"/>
    <col min="806" max="806" width="6.5546875" style="1" customWidth="1"/>
    <col min="807" max="807" width="5" style="1" customWidth="1"/>
    <col min="808" max="810" width="7.44140625" style="1" customWidth="1"/>
    <col min="811" max="811" width="3.5546875" style="1" customWidth="1"/>
    <col min="812" max="812" width="4.44140625" style="1" customWidth="1"/>
    <col min="813" max="814" width="5.33203125" style="1" customWidth="1"/>
    <col min="815" max="815" width="2.6640625" style="1" customWidth="1"/>
    <col min="816" max="816" width="4.5546875" style="1" customWidth="1"/>
    <col min="817" max="817" width="3.5546875" style="1" customWidth="1"/>
    <col min="818" max="818" width="3" style="1" customWidth="1"/>
    <col min="819" max="822" width="3.5546875" style="1" customWidth="1"/>
    <col min="823" max="824" width="4.44140625" style="1" customWidth="1"/>
    <col min="825" max="825" width="5.33203125" style="1" customWidth="1"/>
    <col min="826" max="917" width="10.5546875" style="1" customWidth="1"/>
    <col min="918" max="1024" width="10.6640625" style="1"/>
    <col min="1025" max="1025" width="13.5546875" style="1" customWidth="1"/>
    <col min="1026" max="1026" width="4.88671875" style="1" customWidth="1"/>
    <col min="1027" max="1030" width="4.33203125" style="1" customWidth="1"/>
    <col min="1031" max="1031" width="5.6640625" style="1" customWidth="1"/>
    <col min="1032" max="1035" width="5.44140625" style="1" bestFit="1" customWidth="1"/>
    <col min="1036" max="1038" width="5.88671875" style="1" customWidth="1"/>
    <col min="1039" max="1039" width="13.5546875" style="1" customWidth="1"/>
    <col min="1040" max="1040" width="5.109375" style="1" customWidth="1"/>
    <col min="1041" max="1041" width="7" style="1" customWidth="1"/>
    <col min="1042" max="1042" width="7.6640625" style="1" customWidth="1"/>
    <col min="1043" max="1043" width="5.44140625" style="1" bestFit="1" customWidth="1"/>
    <col min="1044" max="1044" width="7.5546875" style="1" bestFit="1" customWidth="1"/>
    <col min="1045" max="1045" width="5.44140625" style="1" bestFit="1" customWidth="1"/>
    <col min="1046" max="1046" width="5.5546875" style="1" bestFit="1" customWidth="1"/>
    <col min="1047" max="1047" width="5.44140625" style="1" bestFit="1" customWidth="1"/>
    <col min="1048" max="1048" width="7" style="1" bestFit="1" customWidth="1"/>
    <col min="1049" max="1051" width="7.6640625" style="1" customWidth="1"/>
    <col min="1052" max="1054" width="2.6640625" style="1" customWidth="1"/>
    <col min="1055" max="1055" width="4.88671875" style="1" customWidth="1"/>
    <col min="1056" max="1056" width="14.44140625" style="1" customWidth="1"/>
    <col min="1057" max="1057" width="4.33203125" style="1" customWidth="1"/>
    <col min="1058" max="1061" width="5.109375" style="1" customWidth="1"/>
    <col min="1062" max="1062" width="6.5546875" style="1" customWidth="1"/>
    <col min="1063" max="1063" width="5" style="1" customWidth="1"/>
    <col min="1064" max="1066" width="7.44140625" style="1" customWidth="1"/>
    <col min="1067" max="1067" width="3.5546875" style="1" customWidth="1"/>
    <col min="1068" max="1068" width="4.44140625" style="1" customWidth="1"/>
    <col min="1069" max="1070" width="5.33203125" style="1" customWidth="1"/>
    <col min="1071" max="1071" width="2.6640625" style="1" customWidth="1"/>
    <col min="1072" max="1072" width="4.5546875" style="1" customWidth="1"/>
    <col min="1073" max="1073" width="3.5546875" style="1" customWidth="1"/>
    <col min="1074" max="1074" width="3" style="1" customWidth="1"/>
    <col min="1075" max="1078" width="3.5546875" style="1" customWidth="1"/>
    <col min="1079" max="1080" width="4.44140625" style="1" customWidth="1"/>
    <col min="1081" max="1081" width="5.33203125" style="1" customWidth="1"/>
    <col min="1082" max="1173" width="10.5546875" style="1" customWidth="1"/>
    <col min="1174" max="1280" width="10.6640625" style="1"/>
    <col min="1281" max="1281" width="13.5546875" style="1" customWidth="1"/>
    <col min="1282" max="1282" width="4.88671875" style="1" customWidth="1"/>
    <col min="1283" max="1286" width="4.33203125" style="1" customWidth="1"/>
    <col min="1287" max="1287" width="5.6640625" style="1" customWidth="1"/>
    <col min="1288" max="1291" width="5.44140625" style="1" bestFit="1" customWidth="1"/>
    <col min="1292" max="1294" width="5.88671875" style="1" customWidth="1"/>
    <col min="1295" max="1295" width="13.5546875" style="1" customWidth="1"/>
    <col min="1296" max="1296" width="5.109375" style="1" customWidth="1"/>
    <col min="1297" max="1297" width="7" style="1" customWidth="1"/>
    <col min="1298" max="1298" width="7.6640625" style="1" customWidth="1"/>
    <col min="1299" max="1299" width="5.44140625" style="1" bestFit="1" customWidth="1"/>
    <col min="1300" max="1300" width="7.5546875" style="1" bestFit="1" customWidth="1"/>
    <col min="1301" max="1301" width="5.44140625" style="1" bestFit="1" customWidth="1"/>
    <col min="1302" max="1302" width="5.5546875" style="1" bestFit="1" customWidth="1"/>
    <col min="1303" max="1303" width="5.44140625" style="1" bestFit="1" customWidth="1"/>
    <col min="1304" max="1304" width="7" style="1" bestFit="1" customWidth="1"/>
    <col min="1305" max="1307" width="7.6640625" style="1" customWidth="1"/>
    <col min="1308" max="1310" width="2.6640625" style="1" customWidth="1"/>
    <col min="1311" max="1311" width="4.88671875" style="1" customWidth="1"/>
    <col min="1312" max="1312" width="14.44140625" style="1" customWidth="1"/>
    <col min="1313" max="1313" width="4.33203125" style="1" customWidth="1"/>
    <col min="1314" max="1317" width="5.109375" style="1" customWidth="1"/>
    <col min="1318" max="1318" width="6.5546875" style="1" customWidth="1"/>
    <col min="1319" max="1319" width="5" style="1" customWidth="1"/>
    <col min="1320" max="1322" width="7.44140625" style="1" customWidth="1"/>
    <col min="1323" max="1323" width="3.5546875" style="1" customWidth="1"/>
    <col min="1324" max="1324" width="4.44140625" style="1" customWidth="1"/>
    <col min="1325" max="1326" width="5.33203125" style="1" customWidth="1"/>
    <col min="1327" max="1327" width="2.6640625" style="1" customWidth="1"/>
    <col min="1328" max="1328" width="4.5546875" style="1" customWidth="1"/>
    <col min="1329" max="1329" width="3.5546875" style="1" customWidth="1"/>
    <col min="1330" max="1330" width="3" style="1" customWidth="1"/>
    <col min="1331" max="1334" width="3.5546875" style="1" customWidth="1"/>
    <col min="1335" max="1336" width="4.44140625" style="1" customWidth="1"/>
    <col min="1337" max="1337" width="5.33203125" style="1" customWidth="1"/>
    <col min="1338" max="1429" width="10.5546875" style="1" customWidth="1"/>
    <col min="1430" max="1536" width="10.6640625" style="1"/>
    <col min="1537" max="1537" width="13.5546875" style="1" customWidth="1"/>
    <col min="1538" max="1538" width="4.88671875" style="1" customWidth="1"/>
    <col min="1539" max="1542" width="4.33203125" style="1" customWidth="1"/>
    <col min="1543" max="1543" width="5.6640625" style="1" customWidth="1"/>
    <col min="1544" max="1547" width="5.44140625" style="1" bestFit="1" customWidth="1"/>
    <col min="1548" max="1550" width="5.88671875" style="1" customWidth="1"/>
    <col min="1551" max="1551" width="13.5546875" style="1" customWidth="1"/>
    <col min="1552" max="1552" width="5.109375" style="1" customWidth="1"/>
    <col min="1553" max="1553" width="7" style="1" customWidth="1"/>
    <col min="1554" max="1554" width="7.6640625" style="1" customWidth="1"/>
    <col min="1555" max="1555" width="5.44140625" style="1" bestFit="1" customWidth="1"/>
    <col min="1556" max="1556" width="7.5546875" style="1" bestFit="1" customWidth="1"/>
    <col min="1557" max="1557" width="5.44140625" style="1" bestFit="1" customWidth="1"/>
    <col min="1558" max="1558" width="5.5546875" style="1" bestFit="1" customWidth="1"/>
    <col min="1559" max="1559" width="5.44140625" style="1" bestFit="1" customWidth="1"/>
    <col min="1560" max="1560" width="7" style="1" bestFit="1" customWidth="1"/>
    <col min="1561" max="1563" width="7.6640625" style="1" customWidth="1"/>
    <col min="1564" max="1566" width="2.6640625" style="1" customWidth="1"/>
    <col min="1567" max="1567" width="4.88671875" style="1" customWidth="1"/>
    <col min="1568" max="1568" width="14.44140625" style="1" customWidth="1"/>
    <col min="1569" max="1569" width="4.33203125" style="1" customWidth="1"/>
    <col min="1570" max="1573" width="5.109375" style="1" customWidth="1"/>
    <col min="1574" max="1574" width="6.5546875" style="1" customWidth="1"/>
    <col min="1575" max="1575" width="5" style="1" customWidth="1"/>
    <col min="1576" max="1578" width="7.44140625" style="1" customWidth="1"/>
    <col min="1579" max="1579" width="3.5546875" style="1" customWidth="1"/>
    <col min="1580" max="1580" width="4.44140625" style="1" customWidth="1"/>
    <col min="1581" max="1582" width="5.33203125" style="1" customWidth="1"/>
    <col min="1583" max="1583" width="2.6640625" style="1" customWidth="1"/>
    <col min="1584" max="1584" width="4.5546875" style="1" customWidth="1"/>
    <col min="1585" max="1585" width="3.5546875" style="1" customWidth="1"/>
    <col min="1586" max="1586" width="3" style="1" customWidth="1"/>
    <col min="1587" max="1590" width="3.5546875" style="1" customWidth="1"/>
    <col min="1591" max="1592" width="4.44140625" style="1" customWidth="1"/>
    <col min="1593" max="1593" width="5.33203125" style="1" customWidth="1"/>
    <col min="1594" max="1685" width="10.5546875" style="1" customWidth="1"/>
    <col min="1686" max="1792" width="10.6640625" style="1"/>
    <col min="1793" max="1793" width="13.5546875" style="1" customWidth="1"/>
    <col min="1794" max="1794" width="4.88671875" style="1" customWidth="1"/>
    <col min="1795" max="1798" width="4.33203125" style="1" customWidth="1"/>
    <col min="1799" max="1799" width="5.6640625" style="1" customWidth="1"/>
    <col min="1800" max="1803" width="5.44140625" style="1" bestFit="1" customWidth="1"/>
    <col min="1804" max="1806" width="5.88671875" style="1" customWidth="1"/>
    <col min="1807" max="1807" width="13.5546875" style="1" customWidth="1"/>
    <col min="1808" max="1808" width="5.109375" style="1" customWidth="1"/>
    <col min="1809" max="1809" width="7" style="1" customWidth="1"/>
    <col min="1810" max="1810" width="7.6640625" style="1" customWidth="1"/>
    <col min="1811" max="1811" width="5.44140625" style="1" bestFit="1" customWidth="1"/>
    <col min="1812" max="1812" width="7.5546875" style="1" bestFit="1" customWidth="1"/>
    <col min="1813" max="1813" width="5.44140625" style="1" bestFit="1" customWidth="1"/>
    <col min="1814" max="1814" width="5.5546875" style="1" bestFit="1" customWidth="1"/>
    <col min="1815" max="1815" width="5.44140625" style="1" bestFit="1" customWidth="1"/>
    <col min="1816" max="1816" width="7" style="1" bestFit="1" customWidth="1"/>
    <col min="1817" max="1819" width="7.6640625" style="1" customWidth="1"/>
    <col min="1820" max="1822" width="2.6640625" style="1" customWidth="1"/>
    <col min="1823" max="1823" width="4.88671875" style="1" customWidth="1"/>
    <col min="1824" max="1824" width="14.44140625" style="1" customWidth="1"/>
    <col min="1825" max="1825" width="4.33203125" style="1" customWidth="1"/>
    <col min="1826" max="1829" width="5.109375" style="1" customWidth="1"/>
    <col min="1830" max="1830" width="6.5546875" style="1" customWidth="1"/>
    <col min="1831" max="1831" width="5" style="1" customWidth="1"/>
    <col min="1832" max="1834" width="7.44140625" style="1" customWidth="1"/>
    <col min="1835" max="1835" width="3.5546875" style="1" customWidth="1"/>
    <col min="1836" max="1836" width="4.44140625" style="1" customWidth="1"/>
    <col min="1837" max="1838" width="5.33203125" style="1" customWidth="1"/>
    <col min="1839" max="1839" width="2.6640625" style="1" customWidth="1"/>
    <col min="1840" max="1840" width="4.5546875" style="1" customWidth="1"/>
    <col min="1841" max="1841" width="3.5546875" style="1" customWidth="1"/>
    <col min="1842" max="1842" width="3" style="1" customWidth="1"/>
    <col min="1843" max="1846" width="3.5546875" style="1" customWidth="1"/>
    <col min="1847" max="1848" width="4.44140625" style="1" customWidth="1"/>
    <col min="1849" max="1849" width="5.33203125" style="1" customWidth="1"/>
    <col min="1850" max="1941" width="10.5546875" style="1" customWidth="1"/>
    <col min="1942" max="2048" width="10.6640625" style="1"/>
    <col min="2049" max="2049" width="13.5546875" style="1" customWidth="1"/>
    <col min="2050" max="2050" width="4.88671875" style="1" customWidth="1"/>
    <col min="2051" max="2054" width="4.33203125" style="1" customWidth="1"/>
    <col min="2055" max="2055" width="5.6640625" style="1" customWidth="1"/>
    <col min="2056" max="2059" width="5.44140625" style="1" bestFit="1" customWidth="1"/>
    <col min="2060" max="2062" width="5.88671875" style="1" customWidth="1"/>
    <col min="2063" max="2063" width="13.5546875" style="1" customWidth="1"/>
    <col min="2064" max="2064" width="5.109375" style="1" customWidth="1"/>
    <col min="2065" max="2065" width="7" style="1" customWidth="1"/>
    <col min="2066" max="2066" width="7.6640625" style="1" customWidth="1"/>
    <col min="2067" max="2067" width="5.44140625" style="1" bestFit="1" customWidth="1"/>
    <col min="2068" max="2068" width="7.5546875" style="1" bestFit="1" customWidth="1"/>
    <col min="2069" max="2069" width="5.44140625" style="1" bestFit="1" customWidth="1"/>
    <col min="2070" max="2070" width="5.5546875" style="1" bestFit="1" customWidth="1"/>
    <col min="2071" max="2071" width="5.44140625" style="1" bestFit="1" customWidth="1"/>
    <col min="2072" max="2072" width="7" style="1" bestFit="1" customWidth="1"/>
    <col min="2073" max="2075" width="7.6640625" style="1" customWidth="1"/>
    <col min="2076" max="2078" width="2.6640625" style="1" customWidth="1"/>
    <col min="2079" max="2079" width="4.88671875" style="1" customWidth="1"/>
    <col min="2080" max="2080" width="14.44140625" style="1" customWidth="1"/>
    <col min="2081" max="2081" width="4.33203125" style="1" customWidth="1"/>
    <col min="2082" max="2085" width="5.109375" style="1" customWidth="1"/>
    <col min="2086" max="2086" width="6.5546875" style="1" customWidth="1"/>
    <col min="2087" max="2087" width="5" style="1" customWidth="1"/>
    <col min="2088" max="2090" width="7.44140625" style="1" customWidth="1"/>
    <col min="2091" max="2091" width="3.5546875" style="1" customWidth="1"/>
    <col min="2092" max="2092" width="4.44140625" style="1" customWidth="1"/>
    <col min="2093" max="2094" width="5.33203125" style="1" customWidth="1"/>
    <col min="2095" max="2095" width="2.6640625" style="1" customWidth="1"/>
    <col min="2096" max="2096" width="4.5546875" style="1" customWidth="1"/>
    <col min="2097" max="2097" width="3.5546875" style="1" customWidth="1"/>
    <col min="2098" max="2098" width="3" style="1" customWidth="1"/>
    <col min="2099" max="2102" width="3.5546875" style="1" customWidth="1"/>
    <col min="2103" max="2104" width="4.44140625" style="1" customWidth="1"/>
    <col min="2105" max="2105" width="5.33203125" style="1" customWidth="1"/>
    <col min="2106" max="2197" width="10.5546875" style="1" customWidth="1"/>
    <col min="2198" max="2304" width="10.6640625" style="1"/>
    <col min="2305" max="2305" width="13.5546875" style="1" customWidth="1"/>
    <col min="2306" max="2306" width="4.88671875" style="1" customWidth="1"/>
    <col min="2307" max="2310" width="4.33203125" style="1" customWidth="1"/>
    <col min="2311" max="2311" width="5.6640625" style="1" customWidth="1"/>
    <col min="2312" max="2315" width="5.44140625" style="1" bestFit="1" customWidth="1"/>
    <col min="2316" max="2318" width="5.88671875" style="1" customWidth="1"/>
    <col min="2319" max="2319" width="13.5546875" style="1" customWidth="1"/>
    <col min="2320" max="2320" width="5.109375" style="1" customWidth="1"/>
    <col min="2321" max="2321" width="7" style="1" customWidth="1"/>
    <col min="2322" max="2322" width="7.6640625" style="1" customWidth="1"/>
    <col min="2323" max="2323" width="5.44140625" style="1" bestFit="1" customWidth="1"/>
    <col min="2324" max="2324" width="7.5546875" style="1" bestFit="1" customWidth="1"/>
    <col min="2325" max="2325" width="5.44140625" style="1" bestFit="1" customWidth="1"/>
    <col min="2326" max="2326" width="5.5546875" style="1" bestFit="1" customWidth="1"/>
    <col min="2327" max="2327" width="5.44140625" style="1" bestFit="1" customWidth="1"/>
    <col min="2328" max="2328" width="7" style="1" bestFit="1" customWidth="1"/>
    <col min="2329" max="2331" width="7.6640625" style="1" customWidth="1"/>
    <col min="2332" max="2334" width="2.6640625" style="1" customWidth="1"/>
    <col min="2335" max="2335" width="4.88671875" style="1" customWidth="1"/>
    <col min="2336" max="2336" width="14.44140625" style="1" customWidth="1"/>
    <col min="2337" max="2337" width="4.33203125" style="1" customWidth="1"/>
    <col min="2338" max="2341" width="5.109375" style="1" customWidth="1"/>
    <col min="2342" max="2342" width="6.5546875" style="1" customWidth="1"/>
    <col min="2343" max="2343" width="5" style="1" customWidth="1"/>
    <col min="2344" max="2346" width="7.44140625" style="1" customWidth="1"/>
    <col min="2347" max="2347" width="3.5546875" style="1" customWidth="1"/>
    <col min="2348" max="2348" width="4.44140625" style="1" customWidth="1"/>
    <col min="2349" max="2350" width="5.33203125" style="1" customWidth="1"/>
    <col min="2351" max="2351" width="2.6640625" style="1" customWidth="1"/>
    <col min="2352" max="2352" width="4.5546875" style="1" customWidth="1"/>
    <col min="2353" max="2353" width="3.5546875" style="1" customWidth="1"/>
    <col min="2354" max="2354" width="3" style="1" customWidth="1"/>
    <col min="2355" max="2358" width="3.5546875" style="1" customWidth="1"/>
    <col min="2359" max="2360" width="4.44140625" style="1" customWidth="1"/>
    <col min="2361" max="2361" width="5.33203125" style="1" customWidth="1"/>
    <col min="2362" max="2453" width="10.5546875" style="1" customWidth="1"/>
    <col min="2454" max="2560" width="10.6640625" style="1"/>
    <col min="2561" max="2561" width="13.5546875" style="1" customWidth="1"/>
    <col min="2562" max="2562" width="4.88671875" style="1" customWidth="1"/>
    <col min="2563" max="2566" width="4.33203125" style="1" customWidth="1"/>
    <col min="2567" max="2567" width="5.6640625" style="1" customWidth="1"/>
    <col min="2568" max="2571" width="5.44140625" style="1" bestFit="1" customWidth="1"/>
    <col min="2572" max="2574" width="5.88671875" style="1" customWidth="1"/>
    <col min="2575" max="2575" width="13.5546875" style="1" customWidth="1"/>
    <col min="2576" max="2576" width="5.109375" style="1" customWidth="1"/>
    <col min="2577" max="2577" width="7" style="1" customWidth="1"/>
    <col min="2578" max="2578" width="7.6640625" style="1" customWidth="1"/>
    <col min="2579" max="2579" width="5.44140625" style="1" bestFit="1" customWidth="1"/>
    <col min="2580" max="2580" width="7.5546875" style="1" bestFit="1" customWidth="1"/>
    <col min="2581" max="2581" width="5.44140625" style="1" bestFit="1" customWidth="1"/>
    <col min="2582" max="2582" width="5.5546875" style="1" bestFit="1" customWidth="1"/>
    <col min="2583" max="2583" width="5.44140625" style="1" bestFit="1" customWidth="1"/>
    <col min="2584" max="2584" width="7" style="1" bestFit="1" customWidth="1"/>
    <col min="2585" max="2587" width="7.6640625" style="1" customWidth="1"/>
    <col min="2588" max="2590" width="2.6640625" style="1" customWidth="1"/>
    <col min="2591" max="2591" width="4.88671875" style="1" customWidth="1"/>
    <col min="2592" max="2592" width="14.44140625" style="1" customWidth="1"/>
    <col min="2593" max="2593" width="4.33203125" style="1" customWidth="1"/>
    <col min="2594" max="2597" width="5.109375" style="1" customWidth="1"/>
    <col min="2598" max="2598" width="6.5546875" style="1" customWidth="1"/>
    <col min="2599" max="2599" width="5" style="1" customWidth="1"/>
    <col min="2600" max="2602" width="7.44140625" style="1" customWidth="1"/>
    <col min="2603" max="2603" width="3.5546875" style="1" customWidth="1"/>
    <col min="2604" max="2604" width="4.44140625" style="1" customWidth="1"/>
    <col min="2605" max="2606" width="5.33203125" style="1" customWidth="1"/>
    <col min="2607" max="2607" width="2.6640625" style="1" customWidth="1"/>
    <col min="2608" max="2608" width="4.5546875" style="1" customWidth="1"/>
    <col min="2609" max="2609" width="3.5546875" style="1" customWidth="1"/>
    <col min="2610" max="2610" width="3" style="1" customWidth="1"/>
    <col min="2611" max="2614" width="3.5546875" style="1" customWidth="1"/>
    <col min="2615" max="2616" width="4.44140625" style="1" customWidth="1"/>
    <col min="2617" max="2617" width="5.33203125" style="1" customWidth="1"/>
    <col min="2618" max="2709" width="10.5546875" style="1" customWidth="1"/>
    <col min="2710" max="2816" width="10.6640625" style="1"/>
    <col min="2817" max="2817" width="13.5546875" style="1" customWidth="1"/>
    <col min="2818" max="2818" width="4.88671875" style="1" customWidth="1"/>
    <col min="2819" max="2822" width="4.33203125" style="1" customWidth="1"/>
    <col min="2823" max="2823" width="5.6640625" style="1" customWidth="1"/>
    <col min="2824" max="2827" width="5.44140625" style="1" bestFit="1" customWidth="1"/>
    <col min="2828" max="2830" width="5.88671875" style="1" customWidth="1"/>
    <col min="2831" max="2831" width="13.5546875" style="1" customWidth="1"/>
    <col min="2832" max="2832" width="5.109375" style="1" customWidth="1"/>
    <col min="2833" max="2833" width="7" style="1" customWidth="1"/>
    <col min="2834" max="2834" width="7.6640625" style="1" customWidth="1"/>
    <col min="2835" max="2835" width="5.44140625" style="1" bestFit="1" customWidth="1"/>
    <col min="2836" max="2836" width="7.5546875" style="1" bestFit="1" customWidth="1"/>
    <col min="2837" max="2837" width="5.44140625" style="1" bestFit="1" customWidth="1"/>
    <col min="2838" max="2838" width="5.5546875" style="1" bestFit="1" customWidth="1"/>
    <col min="2839" max="2839" width="5.44140625" style="1" bestFit="1" customWidth="1"/>
    <col min="2840" max="2840" width="7" style="1" bestFit="1" customWidth="1"/>
    <col min="2841" max="2843" width="7.6640625" style="1" customWidth="1"/>
    <col min="2844" max="2846" width="2.6640625" style="1" customWidth="1"/>
    <col min="2847" max="2847" width="4.88671875" style="1" customWidth="1"/>
    <col min="2848" max="2848" width="14.44140625" style="1" customWidth="1"/>
    <col min="2849" max="2849" width="4.33203125" style="1" customWidth="1"/>
    <col min="2850" max="2853" width="5.109375" style="1" customWidth="1"/>
    <col min="2854" max="2854" width="6.5546875" style="1" customWidth="1"/>
    <col min="2855" max="2855" width="5" style="1" customWidth="1"/>
    <col min="2856" max="2858" width="7.44140625" style="1" customWidth="1"/>
    <col min="2859" max="2859" width="3.5546875" style="1" customWidth="1"/>
    <col min="2860" max="2860" width="4.44140625" style="1" customWidth="1"/>
    <col min="2861" max="2862" width="5.33203125" style="1" customWidth="1"/>
    <col min="2863" max="2863" width="2.6640625" style="1" customWidth="1"/>
    <col min="2864" max="2864" width="4.5546875" style="1" customWidth="1"/>
    <col min="2865" max="2865" width="3.5546875" style="1" customWidth="1"/>
    <col min="2866" max="2866" width="3" style="1" customWidth="1"/>
    <col min="2867" max="2870" width="3.5546875" style="1" customWidth="1"/>
    <col min="2871" max="2872" width="4.44140625" style="1" customWidth="1"/>
    <col min="2873" max="2873" width="5.33203125" style="1" customWidth="1"/>
    <col min="2874" max="2965" width="10.5546875" style="1" customWidth="1"/>
    <col min="2966" max="3072" width="10.6640625" style="1"/>
    <col min="3073" max="3073" width="13.5546875" style="1" customWidth="1"/>
    <col min="3074" max="3074" width="4.88671875" style="1" customWidth="1"/>
    <col min="3075" max="3078" width="4.33203125" style="1" customWidth="1"/>
    <col min="3079" max="3079" width="5.6640625" style="1" customWidth="1"/>
    <col min="3080" max="3083" width="5.44140625" style="1" bestFit="1" customWidth="1"/>
    <col min="3084" max="3086" width="5.88671875" style="1" customWidth="1"/>
    <col min="3087" max="3087" width="13.5546875" style="1" customWidth="1"/>
    <col min="3088" max="3088" width="5.109375" style="1" customWidth="1"/>
    <col min="3089" max="3089" width="7" style="1" customWidth="1"/>
    <col min="3090" max="3090" width="7.6640625" style="1" customWidth="1"/>
    <col min="3091" max="3091" width="5.44140625" style="1" bestFit="1" customWidth="1"/>
    <col min="3092" max="3092" width="7.5546875" style="1" bestFit="1" customWidth="1"/>
    <col min="3093" max="3093" width="5.44140625" style="1" bestFit="1" customWidth="1"/>
    <col min="3094" max="3094" width="5.5546875" style="1" bestFit="1" customWidth="1"/>
    <col min="3095" max="3095" width="5.44140625" style="1" bestFit="1" customWidth="1"/>
    <col min="3096" max="3096" width="7" style="1" bestFit="1" customWidth="1"/>
    <col min="3097" max="3099" width="7.6640625" style="1" customWidth="1"/>
    <col min="3100" max="3102" width="2.6640625" style="1" customWidth="1"/>
    <col min="3103" max="3103" width="4.88671875" style="1" customWidth="1"/>
    <col min="3104" max="3104" width="14.44140625" style="1" customWidth="1"/>
    <col min="3105" max="3105" width="4.33203125" style="1" customWidth="1"/>
    <col min="3106" max="3109" width="5.109375" style="1" customWidth="1"/>
    <col min="3110" max="3110" width="6.5546875" style="1" customWidth="1"/>
    <col min="3111" max="3111" width="5" style="1" customWidth="1"/>
    <col min="3112" max="3114" width="7.44140625" style="1" customWidth="1"/>
    <col min="3115" max="3115" width="3.5546875" style="1" customWidth="1"/>
    <col min="3116" max="3116" width="4.44140625" style="1" customWidth="1"/>
    <col min="3117" max="3118" width="5.33203125" style="1" customWidth="1"/>
    <col min="3119" max="3119" width="2.6640625" style="1" customWidth="1"/>
    <col min="3120" max="3120" width="4.5546875" style="1" customWidth="1"/>
    <col min="3121" max="3121" width="3.5546875" style="1" customWidth="1"/>
    <col min="3122" max="3122" width="3" style="1" customWidth="1"/>
    <col min="3123" max="3126" width="3.5546875" style="1" customWidth="1"/>
    <col min="3127" max="3128" width="4.44140625" style="1" customWidth="1"/>
    <col min="3129" max="3129" width="5.33203125" style="1" customWidth="1"/>
    <col min="3130" max="3221" width="10.5546875" style="1" customWidth="1"/>
    <col min="3222" max="3328" width="10.6640625" style="1"/>
    <col min="3329" max="3329" width="13.5546875" style="1" customWidth="1"/>
    <col min="3330" max="3330" width="4.88671875" style="1" customWidth="1"/>
    <col min="3331" max="3334" width="4.33203125" style="1" customWidth="1"/>
    <col min="3335" max="3335" width="5.6640625" style="1" customWidth="1"/>
    <col min="3336" max="3339" width="5.44140625" style="1" bestFit="1" customWidth="1"/>
    <col min="3340" max="3342" width="5.88671875" style="1" customWidth="1"/>
    <col min="3343" max="3343" width="13.5546875" style="1" customWidth="1"/>
    <col min="3344" max="3344" width="5.109375" style="1" customWidth="1"/>
    <col min="3345" max="3345" width="7" style="1" customWidth="1"/>
    <col min="3346" max="3346" width="7.6640625" style="1" customWidth="1"/>
    <col min="3347" max="3347" width="5.44140625" style="1" bestFit="1" customWidth="1"/>
    <col min="3348" max="3348" width="7.5546875" style="1" bestFit="1" customWidth="1"/>
    <col min="3349" max="3349" width="5.44140625" style="1" bestFit="1" customWidth="1"/>
    <col min="3350" max="3350" width="5.5546875" style="1" bestFit="1" customWidth="1"/>
    <col min="3351" max="3351" width="5.44140625" style="1" bestFit="1" customWidth="1"/>
    <col min="3352" max="3352" width="7" style="1" bestFit="1" customWidth="1"/>
    <col min="3353" max="3355" width="7.6640625" style="1" customWidth="1"/>
    <col min="3356" max="3358" width="2.6640625" style="1" customWidth="1"/>
    <col min="3359" max="3359" width="4.88671875" style="1" customWidth="1"/>
    <col min="3360" max="3360" width="14.44140625" style="1" customWidth="1"/>
    <col min="3361" max="3361" width="4.33203125" style="1" customWidth="1"/>
    <col min="3362" max="3365" width="5.109375" style="1" customWidth="1"/>
    <col min="3366" max="3366" width="6.5546875" style="1" customWidth="1"/>
    <col min="3367" max="3367" width="5" style="1" customWidth="1"/>
    <col min="3368" max="3370" width="7.44140625" style="1" customWidth="1"/>
    <col min="3371" max="3371" width="3.5546875" style="1" customWidth="1"/>
    <col min="3372" max="3372" width="4.44140625" style="1" customWidth="1"/>
    <col min="3373" max="3374" width="5.33203125" style="1" customWidth="1"/>
    <col min="3375" max="3375" width="2.6640625" style="1" customWidth="1"/>
    <col min="3376" max="3376" width="4.5546875" style="1" customWidth="1"/>
    <col min="3377" max="3377" width="3.5546875" style="1" customWidth="1"/>
    <col min="3378" max="3378" width="3" style="1" customWidth="1"/>
    <col min="3379" max="3382" width="3.5546875" style="1" customWidth="1"/>
    <col min="3383" max="3384" width="4.44140625" style="1" customWidth="1"/>
    <col min="3385" max="3385" width="5.33203125" style="1" customWidth="1"/>
    <col min="3386" max="3477" width="10.5546875" style="1" customWidth="1"/>
    <col min="3478" max="3584" width="10.6640625" style="1"/>
    <col min="3585" max="3585" width="13.5546875" style="1" customWidth="1"/>
    <col min="3586" max="3586" width="4.88671875" style="1" customWidth="1"/>
    <col min="3587" max="3590" width="4.33203125" style="1" customWidth="1"/>
    <col min="3591" max="3591" width="5.6640625" style="1" customWidth="1"/>
    <col min="3592" max="3595" width="5.44140625" style="1" bestFit="1" customWidth="1"/>
    <col min="3596" max="3598" width="5.88671875" style="1" customWidth="1"/>
    <col min="3599" max="3599" width="13.5546875" style="1" customWidth="1"/>
    <col min="3600" max="3600" width="5.109375" style="1" customWidth="1"/>
    <col min="3601" max="3601" width="7" style="1" customWidth="1"/>
    <col min="3602" max="3602" width="7.6640625" style="1" customWidth="1"/>
    <col min="3603" max="3603" width="5.44140625" style="1" bestFit="1" customWidth="1"/>
    <col min="3604" max="3604" width="7.5546875" style="1" bestFit="1" customWidth="1"/>
    <col min="3605" max="3605" width="5.44140625" style="1" bestFit="1" customWidth="1"/>
    <col min="3606" max="3606" width="5.5546875" style="1" bestFit="1" customWidth="1"/>
    <col min="3607" max="3607" width="5.44140625" style="1" bestFit="1" customWidth="1"/>
    <col min="3608" max="3608" width="7" style="1" bestFit="1" customWidth="1"/>
    <col min="3609" max="3611" width="7.6640625" style="1" customWidth="1"/>
    <col min="3612" max="3614" width="2.6640625" style="1" customWidth="1"/>
    <col min="3615" max="3615" width="4.88671875" style="1" customWidth="1"/>
    <col min="3616" max="3616" width="14.44140625" style="1" customWidth="1"/>
    <col min="3617" max="3617" width="4.33203125" style="1" customWidth="1"/>
    <col min="3618" max="3621" width="5.109375" style="1" customWidth="1"/>
    <col min="3622" max="3622" width="6.5546875" style="1" customWidth="1"/>
    <col min="3623" max="3623" width="5" style="1" customWidth="1"/>
    <col min="3624" max="3626" width="7.44140625" style="1" customWidth="1"/>
    <col min="3627" max="3627" width="3.5546875" style="1" customWidth="1"/>
    <col min="3628" max="3628" width="4.44140625" style="1" customWidth="1"/>
    <col min="3629" max="3630" width="5.33203125" style="1" customWidth="1"/>
    <col min="3631" max="3631" width="2.6640625" style="1" customWidth="1"/>
    <col min="3632" max="3632" width="4.5546875" style="1" customWidth="1"/>
    <col min="3633" max="3633" width="3.5546875" style="1" customWidth="1"/>
    <col min="3634" max="3634" width="3" style="1" customWidth="1"/>
    <col min="3635" max="3638" width="3.5546875" style="1" customWidth="1"/>
    <col min="3639" max="3640" width="4.44140625" style="1" customWidth="1"/>
    <col min="3641" max="3641" width="5.33203125" style="1" customWidth="1"/>
    <col min="3642" max="3733" width="10.5546875" style="1" customWidth="1"/>
    <col min="3734" max="3840" width="10.6640625" style="1"/>
    <col min="3841" max="3841" width="13.5546875" style="1" customWidth="1"/>
    <col min="3842" max="3842" width="4.88671875" style="1" customWidth="1"/>
    <col min="3843" max="3846" width="4.33203125" style="1" customWidth="1"/>
    <col min="3847" max="3847" width="5.6640625" style="1" customWidth="1"/>
    <col min="3848" max="3851" width="5.44140625" style="1" bestFit="1" customWidth="1"/>
    <col min="3852" max="3854" width="5.88671875" style="1" customWidth="1"/>
    <col min="3855" max="3855" width="13.5546875" style="1" customWidth="1"/>
    <col min="3856" max="3856" width="5.109375" style="1" customWidth="1"/>
    <col min="3857" max="3857" width="7" style="1" customWidth="1"/>
    <col min="3858" max="3858" width="7.6640625" style="1" customWidth="1"/>
    <col min="3859" max="3859" width="5.44140625" style="1" bestFit="1" customWidth="1"/>
    <col min="3860" max="3860" width="7.5546875" style="1" bestFit="1" customWidth="1"/>
    <col min="3861" max="3861" width="5.44140625" style="1" bestFit="1" customWidth="1"/>
    <col min="3862" max="3862" width="5.5546875" style="1" bestFit="1" customWidth="1"/>
    <col min="3863" max="3863" width="5.44140625" style="1" bestFit="1" customWidth="1"/>
    <col min="3864" max="3864" width="7" style="1" bestFit="1" customWidth="1"/>
    <col min="3865" max="3867" width="7.6640625" style="1" customWidth="1"/>
    <col min="3868" max="3870" width="2.6640625" style="1" customWidth="1"/>
    <col min="3871" max="3871" width="4.88671875" style="1" customWidth="1"/>
    <col min="3872" max="3872" width="14.44140625" style="1" customWidth="1"/>
    <col min="3873" max="3873" width="4.33203125" style="1" customWidth="1"/>
    <col min="3874" max="3877" width="5.109375" style="1" customWidth="1"/>
    <col min="3878" max="3878" width="6.5546875" style="1" customWidth="1"/>
    <col min="3879" max="3879" width="5" style="1" customWidth="1"/>
    <col min="3880" max="3882" width="7.44140625" style="1" customWidth="1"/>
    <col min="3883" max="3883" width="3.5546875" style="1" customWidth="1"/>
    <col min="3884" max="3884" width="4.44140625" style="1" customWidth="1"/>
    <col min="3885" max="3886" width="5.33203125" style="1" customWidth="1"/>
    <col min="3887" max="3887" width="2.6640625" style="1" customWidth="1"/>
    <col min="3888" max="3888" width="4.5546875" style="1" customWidth="1"/>
    <col min="3889" max="3889" width="3.5546875" style="1" customWidth="1"/>
    <col min="3890" max="3890" width="3" style="1" customWidth="1"/>
    <col min="3891" max="3894" width="3.5546875" style="1" customWidth="1"/>
    <col min="3895" max="3896" width="4.44140625" style="1" customWidth="1"/>
    <col min="3897" max="3897" width="5.33203125" style="1" customWidth="1"/>
    <col min="3898" max="3989" width="10.5546875" style="1" customWidth="1"/>
    <col min="3990" max="4096" width="10.6640625" style="1"/>
    <col min="4097" max="4097" width="13.5546875" style="1" customWidth="1"/>
    <col min="4098" max="4098" width="4.88671875" style="1" customWidth="1"/>
    <col min="4099" max="4102" width="4.33203125" style="1" customWidth="1"/>
    <col min="4103" max="4103" width="5.6640625" style="1" customWidth="1"/>
    <col min="4104" max="4107" width="5.44140625" style="1" bestFit="1" customWidth="1"/>
    <col min="4108" max="4110" width="5.88671875" style="1" customWidth="1"/>
    <col min="4111" max="4111" width="13.5546875" style="1" customWidth="1"/>
    <col min="4112" max="4112" width="5.109375" style="1" customWidth="1"/>
    <col min="4113" max="4113" width="7" style="1" customWidth="1"/>
    <col min="4114" max="4114" width="7.6640625" style="1" customWidth="1"/>
    <col min="4115" max="4115" width="5.44140625" style="1" bestFit="1" customWidth="1"/>
    <col min="4116" max="4116" width="7.5546875" style="1" bestFit="1" customWidth="1"/>
    <col min="4117" max="4117" width="5.44140625" style="1" bestFit="1" customWidth="1"/>
    <col min="4118" max="4118" width="5.5546875" style="1" bestFit="1" customWidth="1"/>
    <col min="4119" max="4119" width="5.44140625" style="1" bestFit="1" customWidth="1"/>
    <col min="4120" max="4120" width="7" style="1" bestFit="1" customWidth="1"/>
    <col min="4121" max="4123" width="7.6640625" style="1" customWidth="1"/>
    <col min="4124" max="4126" width="2.6640625" style="1" customWidth="1"/>
    <col min="4127" max="4127" width="4.88671875" style="1" customWidth="1"/>
    <col min="4128" max="4128" width="14.44140625" style="1" customWidth="1"/>
    <col min="4129" max="4129" width="4.33203125" style="1" customWidth="1"/>
    <col min="4130" max="4133" width="5.109375" style="1" customWidth="1"/>
    <col min="4134" max="4134" width="6.5546875" style="1" customWidth="1"/>
    <col min="4135" max="4135" width="5" style="1" customWidth="1"/>
    <col min="4136" max="4138" width="7.44140625" style="1" customWidth="1"/>
    <col min="4139" max="4139" width="3.5546875" style="1" customWidth="1"/>
    <col min="4140" max="4140" width="4.44140625" style="1" customWidth="1"/>
    <col min="4141" max="4142" width="5.33203125" style="1" customWidth="1"/>
    <col min="4143" max="4143" width="2.6640625" style="1" customWidth="1"/>
    <col min="4144" max="4144" width="4.5546875" style="1" customWidth="1"/>
    <col min="4145" max="4145" width="3.5546875" style="1" customWidth="1"/>
    <col min="4146" max="4146" width="3" style="1" customWidth="1"/>
    <col min="4147" max="4150" width="3.5546875" style="1" customWidth="1"/>
    <col min="4151" max="4152" width="4.44140625" style="1" customWidth="1"/>
    <col min="4153" max="4153" width="5.33203125" style="1" customWidth="1"/>
    <col min="4154" max="4245" width="10.5546875" style="1" customWidth="1"/>
    <col min="4246" max="4352" width="10.6640625" style="1"/>
    <col min="4353" max="4353" width="13.5546875" style="1" customWidth="1"/>
    <col min="4354" max="4354" width="4.88671875" style="1" customWidth="1"/>
    <col min="4355" max="4358" width="4.33203125" style="1" customWidth="1"/>
    <col min="4359" max="4359" width="5.6640625" style="1" customWidth="1"/>
    <col min="4360" max="4363" width="5.44140625" style="1" bestFit="1" customWidth="1"/>
    <col min="4364" max="4366" width="5.88671875" style="1" customWidth="1"/>
    <col min="4367" max="4367" width="13.5546875" style="1" customWidth="1"/>
    <col min="4368" max="4368" width="5.109375" style="1" customWidth="1"/>
    <col min="4369" max="4369" width="7" style="1" customWidth="1"/>
    <col min="4370" max="4370" width="7.6640625" style="1" customWidth="1"/>
    <col min="4371" max="4371" width="5.44140625" style="1" bestFit="1" customWidth="1"/>
    <col min="4372" max="4372" width="7.5546875" style="1" bestFit="1" customWidth="1"/>
    <col min="4373" max="4373" width="5.44140625" style="1" bestFit="1" customWidth="1"/>
    <col min="4374" max="4374" width="5.5546875" style="1" bestFit="1" customWidth="1"/>
    <col min="4375" max="4375" width="5.44140625" style="1" bestFit="1" customWidth="1"/>
    <col min="4376" max="4376" width="7" style="1" bestFit="1" customWidth="1"/>
    <col min="4377" max="4379" width="7.6640625" style="1" customWidth="1"/>
    <col min="4380" max="4382" width="2.6640625" style="1" customWidth="1"/>
    <col min="4383" max="4383" width="4.88671875" style="1" customWidth="1"/>
    <col min="4384" max="4384" width="14.44140625" style="1" customWidth="1"/>
    <col min="4385" max="4385" width="4.33203125" style="1" customWidth="1"/>
    <col min="4386" max="4389" width="5.109375" style="1" customWidth="1"/>
    <col min="4390" max="4390" width="6.5546875" style="1" customWidth="1"/>
    <col min="4391" max="4391" width="5" style="1" customWidth="1"/>
    <col min="4392" max="4394" width="7.44140625" style="1" customWidth="1"/>
    <col min="4395" max="4395" width="3.5546875" style="1" customWidth="1"/>
    <col min="4396" max="4396" width="4.44140625" style="1" customWidth="1"/>
    <col min="4397" max="4398" width="5.33203125" style="1" customWidth="1"/>
    <col min="4399" max="4399" width="2.6640625" style="1" customWidth="1"/>
    <col min="4400" max="4400" width="4.5546875" style="1" customWidth="1"/>
    <col min="4401" max="4401" width="3.5546875" style="1" customWidth="1"/>
    <col min="4402" max="4402" width="3" style="1" customWidth="1"/>
    <col min="4403" max="4406" width="3.5546875" style="1" customWidth="1"/>
    <col min="4407" max="4408" width="4.44140625" style="1" customWidth="1"/>
    <col min="4409" max="4409" width="5.33203125" style="1" customWidth="1"/>
    <col min="4410" max="4501" width="10.5546875" style="1" customWidth="1"/>
    <col min="4502" max="4608" width="10.6640625" style="1"/>
    <col min="4609" max="4609" width="13.5546875" style="1" customWidth="1"/>
    <col min="4610" max="4610" width="4.88671875" style="1" customWidth="1"/>
    <col min="4611" max="4614" width="4.33203125" style="1" customWidth="1"/>
    <col min="4615" max="4615" width="5.6640625" style="1" customWidth="1"/>
    <col min="4616" max="4619" width="5.44140625" style="1" bestFit="1" customWidth="1"/>
    <col min="4620" max="4622" width="5.88671875" style="1" customWidth="1"/>
    <col min="4623" max="4623" width="13.5546875" style="1" customWidth="1"/>
    <col min="4624" max="4624" width="5.109375" style="1" customWidth="1"/>
    <col min="4625" max="4625" width="7" style="1" customWidth="1"/>
    <col min="4626" max="4626" width="7.6640625" style="1" customWidth="1"/>
    <col min="4627" max="4627" width="5.44140625" style="1" bestFit="1" customWidth="1"/>
    <col min="4628" max="4628" width="7.5546875" style="1" bestFit="1" customWidth="1"/>
    <col min="4629" max="4629" width="5.44140625" style="1" bestFit="1" customWidth="1"/>
    <col min="4630" max="4630" width="5.5546875" style="1" bestFit="1" customWidth="1"/>
    <col min="4631" max="4631" width="5.44140625" style="1" bestFit="1" customWidth="1"/>
    <col min="4632" max="4632" width="7" style="1" bestFit="1" customWidth="1"/>
    <col min="4633" max="4635" width="7.6640625" style="1" customWidth="1"/>
    <col min="4636" max="4638" width="2.6640625" style="1" customWidth="1"/>
    <col min="4639" max="4639" width="4.88671875" style="1" customWidth="1"/>
    <col min="4640" max="4640" width="14.44140625" style="1" customWidth="1"/>
    <col min="4641" max="4641" width="4.33203125" style="1" customWidth="1"/>
    <col min="4642" max="4645" width="5.109375" style="1" customWidth="1"/>
    <col min="4646" max="4646" width="6.5546875" style="1" customWidth="1"/>
    <col min="4647" max="4647" width="5" style="1" customWidth="1"/>
    <col min="4648" max="4650" width="7.44140625" style="1" customWidth="1"/>
    <col min="4651" max="4651" width="3.5546875" style="1" customWidth="1"/>
    <col min="4652" max="4652" width="4.44140625" style="1" customWidth="1"/>
    <col min="4653" max="4654" width="5.33203125" style="1" customWidth="1"/>
    <col min="4655" max="4655" width="2.6640625" style="1" customWidth="1"/>
    <col min="4656" max="4656" width="4.5546875" style="1" customWidth="1"/>
    <col min="4657" max="4657" width="3.5546875" style="1" customWidth="1"/>
    <col min="4658" max="4658" width="3" style="1" customWidth="1"/>
    <col min="4659" max="4662" width="3.5546875" style="1" customWidth="1"/>
    <col min="4663" max="4664" width="4.44140625" style="1" customWidth="1"/>
    <col min="4665" max="4665" width="5.33203125" style="1" customWidth="1"/>
    <col min="4666" max="4757" width="10.5546875" style="1" customWidth="1"/>
    <col min="4758" max="4864" width="10.6640625" style="1"/>
    <col min="4865" max="4865" width="13.5546875" style="1" customWidth="1"/>
    <col min="4866" max="4866" width="4.88671875" style="1" customWidth="1"/>
    <col min="4867" max="4870" width="4.33203125" style="1" customWidth="1"/>
    <col min="4871" max="4871" width="5.6640625" style="1" customWidth="1"/>
    <col min="4872" max="4875" width="5.44140625" style="1" bestFit="1" customWidth="1"/>
    <col min="4876" max="4878" width="5.88671875" style="1" customWidth="1"/>
    <col min="4879" max="4879" width="13.5546875" style="1" customWidth="1"/>
    <col min="4880" max="4880" width="5.109375" style="1" customWidth="1"/>
    <col min="4881" max="4881" width="7" style="1" customWidth="1"/>
    <col min="4882" max="4882" width="7.6640625" style="1" customWidth="1"/>
    <col min="4883" max="4883" width="5.44140625" style="1" bestFit="1" customWidth="1"/>
    <col min="4884" max="4884" width="7.5546875" style="1" bestFit="1" customWidth="1"/>
    <col min="4885" max="4885" width="5.44140625" style="1" bestFit="1" customWidth="1"/>
    <col min="4886" max="4886" width="5.5546875" style="1" bestFit="1" customWidth="1"/>
    <col min="4887" max="4887" width="5.44140625" style="1" bestFit="1" customWidth="1"/>
    <col min="4888" max="4888" width="7" style="1" bestFit="1" customWidth="1"/>
    <col min="4889" max="4891" width="7.6640625" style="1" customWidth="1"/>
    <col min="4892" max="4894" width="2.6640625" style="1" customWidth="1"/>
    <col min="4895" max="4895" width="4.88671875" style="1" customWidth="1"/>
    <col min="4896" max="4896" width="14.44140625" style="1" customWidth="1"/>
    <col min="4897" max="4897" width="4.33203125" style="1" customWidth="1"/>
    <col min="4898" max="4901" width="5.109375" style="1" customWidth="1"/>
    <col min="4902" max="4902" width="6.5546875" style="1" customWidth="1"/>
    <col min="4903" max="4903" width="5" style="1" customWidth="1"/>
    <col min="4904" max="4906" width="7.44140625" style="1" customWidth="1"/>
    <col min="4907" max="4907" width="3.5546875" style="1" customWidth="1"/>
    <col min="4908" max="4908" width="4.44140625" style="1" customWidth="1"/>
    <col min="4909" max="4910" width="5.33203125" style="1" customWidth="1"/>
    <col min="4911" max="4911" width="2.6640625" style="1" customWidth="1"/>
    <col min="4912" max="4912" width="4.5546875" style="1" customWidth="1"/>
    <col min="4913" max="4913" width="3.5546875" style="1" customWidth="1"/>
    <col min="4914" max="4914" width="3" style="1" customWidth="1"/>
    <col min="4915" max="4918" width="3.5546875" style="1" customWidth="1"/>
    <col min="4919" max="4920" width="4.44140625" style="1" customWidth="1"/>
    <col min="4921" max="4921" width="5.33203125" style="1" customWidth="1"/>
    <col min="4922" max="5013" width="10.5546875" style="1" customWidth="1"/>
    <col min="5014" max="5120" width="10.6640625" style="1"/>
    <col min="5121" max="5121" width="13.5546875" style="1" customWidth="1"/>
    <col min="5122" max="5122" width="4.88671875" style="1" customWidth="1"/>
    <col min="5123" max="5126" width="4.33203125" style="1" customWidth="1"/>
    <col min="5127" max="5127" width="5.6640625" style="1" customWidth="1"/>
    <col min="5128" max="5131" width="5.44140625" style="1" bestFit="1" customWidth="1"/>
    <col min="5132" max="5134" width="5.88671875" style="1" customWidth="1"/>
    <col min="5135" max="5135" width="13.5546875" style="1" customWidth="1"/>
    <col min="5136" max="5136" width="5.109375" style="1" customWidth="1"/>
    <col min="5137" max="5137" width="7" style="1" customWidth="1"/>
    <col min="5138" max="5138" width="7.6640625" style="1" customWidth="1"/>
    <col min="5139" max="5139" width="5.44140625" style="1" bestFit="1" customWidth="1"/>
    <col min="5140" max="5140" width="7.5546875" style="1" bestFit="1" customWidth="1"/>
    <col min="5141" max="5141" width="5.44140625" style="1" bestFit="1" customWidth="1"/>
    <col min="5142" max="5142" width="5.5546875" style="1" bestFit="1" customWidth="1"/>
    <col min="5143" max="5143" width="5.44140625" style="1" bestFit="1" customWidth="1"/>
    <col min="5144" max="5144" width="7" style="1" bestFit="1" customWidth="1"/>
    <col min="5145" max="5147" width="7.6640625" style="1" customWidth="1"/>
    <col min="5148" max="5150" width="2.6640625" style="1" customWidth="1"/>
    <col min="5151" max="5151" width="4.88671875" style="1" customWidth="1"/>
    <col min="5152" max="5152" width="14.44140625" style="1" customWidth="1"/>
    <col min="5153" max="5153" width="4.33203125" style="1" customWidth="1"/>
    <col min="5154" max="5157" width="5.109375" style="1" customWidth="1"/>
    <col min="5158" max="5158" width="6.5546875" style="1" customWidth="1"/>
    <col min="5159" max="5159" width="5" style="1" customWidth="1"/>
    <col min="5160" max="5162" width="7.44140625" style="1" customWidth="1"/>
    <col min="5163" max="5163" width="3.5546875" style="1" customWidth="1"/>
    <col min="5164" max="5164" width="4.44140625" style="1" customWidth="1"/>
    <col min="5165" max="5166" width="5.33203125" style="1" customWidth="1"/>
    <col min="5167" max="5167" width="2.6640625" style="1" customWidth="1"/>
    <col min="5168" max="5168" width="4.5546875" style="1" customWidth="1"/>
    <col min="5169" max="5169" width="3.5546875" style="1" customWidth="1"/>
    <col min="5170" max="5170" width="3" style="1" customWidth="1"/>
    <col min="5171" max="5174" width="3.5546875" style="1" customWidth="1"/>
    <col min="5175" max="5176" width="4.44140625" style="1" customWidth="1"/>
    <col min="5177" max="5177" width="5.33203125" style="1" customWidth="1"/>
    <col min="5178" max="5269" width="10.5546875" style="1" customWidth="1"/>
    <col min="5270" max="5376" width="10.6640625" style="1"/>
    <col min="5377" max="5377" width="13.5546875" style="1" customWidth="1"/>
    <col min="5378" max="5378" width="4.88671875" style="1" customWidth="1"/>
    <col min="5379" max="5382" width="4.33203125" style="1" customWidth="1"/>
    <col min="5383" max="5383" width="5.6640625" style="1" customWidth="1"/>
    <col min="5384" max="5387" width="5.44140625" style="1" bestFit="1" customWidth="1"/>
    <col min="5388" max="5390" width="5.88671875" style="1" customWidth="1"/>
    <col min="5391" max="5391" width="13.5546875" style="1" customWidth="1"/>
    <col min="5392" max="5392" width="5.109375" style="1" customWidth="1"/>
    <col min="5393" max="5393" width="7" style="1" customWidth="1"/>
    <col min="5394" max="5394" width="7.6640625" style="1" customWidth="1"/>
    <col min="5395" max="5395" width="5.44140625" style="1" bestFit="1" customWidth="1"/>
    <col min="5396" max="5396" width="7.5546875" style="1" bestFit="1" customWidth="1"/>
    <col min="5397" max="5397" width="5.44140625" style="1" bestFit="1" customWidth="1"/>
    <col min="5398" max="5398" width="5.5546875" style="1" bestFit="1" customWidth="1"/>
    <col min="5399" max="5399" width="5.44140625" style="1" bestFit="1" customWidth="1"/>
    <col min="5400" max="5400" width="7" style="1" bestFit="1" customWidth="1"/>
    <col min="5401" max="5403" width="7.6640625" style="1" customWidth="1"/>
    <col min="5404" max="5406" width="2.6640625" style="1" customWidth="1"/>
    <col min="5407" max="5407" width="4.88671875" style="1" customWidth="1"/>
    <col min="5408" max="5408" width="14.44140625" style="1" customWidth="1"/>
    <col min="5409" max="5409" width="4.33203125" style="1" customWidth="1"/>
    <col min="5410" max="5413" width="5.109375" style="1" customWidth="1"/>
    <col min="5414" max="5414" width="6.5546875" style="1" customWidth="1"/>
    <col min="5415" max="5415" width="5" style="1" customWidth="1"/>
    <col min="5416" max="5418" width="7.44140625" style="1" customWidth="1"/>
    <col min="5419" max="5419" width="3.5546875" style="1" customWidth="1"/>
    <col min="5420" max="5420" width="4.44140625" style="1" customWidth="1"/>
    <col min="5421" max="5422" width="5.33203125" style="1" customWidth="1"/>
    <col min="5423" max="5423" width="2.6640625" style="1" customWidth="1"/>
    <col min="5424" max="5424" width="4.5546875" style="1" customWidth="1"/>
    <col min="5425" max="5425" width="3.5546875" style="1" customWidth="1"/>
    <col min="5426" max="5426" width="3" style="1" customWidth="1"/>
    <col min="5427" max="5430" width="3.5546875" style="1" customWidth="1"/>
    <col min="5431" max="5432" width="4.44140625" style="1" customWidth="1"/>
    <col min="5433" max="5433" width="5.33203125" style="1" customWidth="1"/>
    <col min="5434" max="5525" width="10.5546875" style="1" customWidth="1"/>
    <col min="5526" max="5632" width="10.6640625" style="1"/>
    <col min="5633" max="5633" width="13.5546875" style="1" customWidth="1"/>
    <col min="5634" max="5634" width="4.88671875" style="1" customWidth="1"/>
    <col min="5635" max="5638" width="4.33203125" style="1" customWidth="1"/>
    <col min="5639" max="5639" width="5.6640625" style="1" customWidth="1"/>
    <col min="5640" max="5643" width="5.44140625" style="1" bestFit="1" customWidth="1"/>
    <col min="5644" max="5646" width="5.88671875" style="1" customWidth="1"/>
    <col min="5647" max="5647" width="13.5546875" style="1" customWidth="1"/>
    <col min="5648" max="5648" width="5.109375" style="1" customWidth="1"/>
    <col min="5649" max="5649" width="7" style="1" customWidth="1"/>
    <col min="5650" max="5650" width="7.6640625" style="1" customWidth="1"/>
    <col min="5651" max="5651" width="5.44140625" style="1" bestFit="1" customWidth="1"/>
    <col min="5652" max="5652" width="7.5546875" style="1" bestFit="1" customWidth="1"/>
    <col min="5653" max="5653" width="5.44140625" style="1" bestFit="1" customWidth="1"/>
    <col min="5654" max="5654" width="5.5546875" style="1" bestFit="1" customWidth="1"/>
    <col min="5655" max="5655" width="5.44140625" style="1" bestFit="1" customWidth="1"/>
    <col min="5656" max="5656" width="7" style="1" bestFit="1" customWidth="1"/>
    <col min="5657" max="5659" width="7.6640625" style="1" customWidth="1"/>
    <col min="5660" max="5662" width="2.6640625" style="1" customWidth="1"/>
    <col min="5663" max="5663" width="4.88671875" style="1" customWidth="1"/>
    <col min="5664" max="5664" width="14.44140625" style="1" customWidth="1"/>
    <col min="5665" max="5665" width="4.33203125" style="1" customWidth="1"/>
    <col min="5666" max="5669" width="5.109375" style="1" customWidth="1"/>
    <col min="5670" max="5670" width="6.5546875" style="1" customWidth="1"/>
    <col min="5671" max="5671" width="5" style="1" customWidth="1"/>
    <col min="5672" max="5674" width="7.44140625" style="1" customWidth="1"/>
    <col min="5675" max="5675" width="3.5546875" style="1" customWidth="1"/>
    <col min="5676" max="5676" width="4.44140625" style="1" customWidth="1"/>
    <col min="5677" max="5678" width="5.33203125" style="1" customWidth="1"/>
    <col min="5679" max="5679" width="2.6640625" style="1" customWidth="1"/>
    <col min="5680" max="5680" width="4.5546875" style="1" customWidth="1"/>
    <col min="5681" max="5681" width="3.5546875" style="1" customWidth="1"/>
    <col min="5682" max="5682" width="3" style="1" customWidth="1"/>
    <col min="5683" max="5686" width="3.5546875" style="1" customWidth="1"/>
    <col min="5687" max="5688" width="4.44140625" style="1" customWidth="1"/>
    <col min="5689" max="5689" width="5.33203125" style="1" customWidth="1"/>
    <col min="5690" max="5781" width="10.5546875" style="1" customWidth="1"/>
    <col min="5782" max="5888" width="10.6640625" style="1"/>
    <col min="5889" max="5889" width="13.5546875" style="1" customWidth="1"/>
    <col min="5890" max="5890" width="4.88671875" style="1" customWidth="1"/>
    <col min="5891" max="5894" width="4.33203125" style="1" customWidth="1"/>
    <col min="5895" max="5895" width="5.6640625" style="1" customWidth="1"/>
    <col min="5896" max="5899" width="5.44140625" style="1" bestFit="1" customWidth="1"/>
    <col min="5900" max="5902" width="5.88671875" style="1" customWidth="1"/>
    <col min="5903" max="5903" width="13.5546875" style="1" customWidth="1"/>
    <col min="5904" max="5904" width="5.109375" style="1" customWidth="1"/>
    <col min="5905" max="5905" width="7" style="1" customWidth="1"/>
    <col min="5906" max="5906" width="7.6640625" style="1" customWidth="1"/>
    <col min="5907" max="5907" width="5.44140625" style="1" bestFit="1" customWidth="1"/>
    <col min="5908" max="5908" width="7.5546875" style="1" bestFit="1" customWidth="1"/>
    <col min="5909" max="5909" width="5.44140625" style="1" bestFit="1" customWidth="1"/>
    <col min="5910" max="5910" width="5.5546875" style="1" bestFit="1" customWidth="1"/>
    <col min="5911" max="5911" width="5.44140625" style="1" bestFit="1" customWidth="1"/>
    <col min="5912" max="5912" width="7" style="1" bestFit="1" customWidth="1"/>
    <col min="5913" max="5915" width="7.6640625" style="1" customWidth="1"/>
    <col min="5916" max="5918" width="2.6640625" style="1" customWidth="1"/>
    <col min="5919" max="5919" width="4.88671875" style="1" customWidth="1"/>
    <col min="5920" max="5920" width="14.44140625" style="1" customWidth="1"/>
    <col min="5921" max="5921" width="4.33203125" style="1" customWidth="1"/>
    <col min="5922" max="5925" width="5.109375" style="1" customWidth="1"/>
    <col min="5926" max="5926" width="6.5546875" style="1" customWidth="1"/>
    <col min="5927" max="5927" width="5" style="1" customWidth="1"/>
    <col min="5928" max="5930" width="7.44140625" style="1" customWidth="1"/>
    <col min="5931" max="5931" width="3.5546875" style="1" customWidth="1"/>
    <col min="5932" max="5932" width="4.44140625" style="1" customWidth="1"/>
    <col min="5933" max="5934" width="5.33203125" style="1" customWidth="1"/>
    <col min="5935" max="5935" width="2.6640625" style="1" customWidth="1"/>
    <col min="5936" max="5936" width="4.5546875" style="1" customWidth="1"/>
    <col min="5937" max="5937" width="3.5546875" style="1" customWidth="1"/>
    <col min="5938" max="5938" width="3" style="1" customWidth="1"/>
    <col min="5939" max="5942" width="3.5546875" style="1" customWidth="1"/>
    <col min="5943" max="5944" width="4.44140625" style="1" customWidth="1"/>
    <col min="5945" max="5945" width="5.33203125" style="1" customWidth="1"/>
    <col min="5946" max="6037" width="10.5546875" style="1" customWidth="1"/>
    <col min="6038" max="6144" width="10.6640625" style="1"/>
    <col min="6145" max="6145" width="13.5546875" style="1" customWidth="1"/>
    <col min="6146" max="6146" width="4.88671875" style="1" customWidth="1"/>
    <col min="6147" max="6150" width="4.33203125" style="1" customWidth="1"/>
    <col min="6151" max="6151" width="5.6640625" style="1" customWidth="1"/>
    <col min="6152" max="6155" width="5.44140625" style="1" bestFit="1" customWidth="1"/>
    <col min="6156" max="6158" width="5.88671875" style="1" customWidth="1"/>
    <col min="6159" max="6159" width="13.5546875" style="1" customWidth="1"/>
    <col min="6160" max="6160" width="5.109375" style="1" customWidth="1"/>
    <col min="6161" max="6161" width="7" style="1" customWidth="1"/>
    <col min="6162" max="6162" width="7.6640625" style="1" customWidth="1"/>
    <col min="6163" max="6163" width="5.44140625" style="1" bestFit="1" customWidth="1"/>
    <col min="6164" max="6164" width="7.5546875" style="1" bestFit="1" customWidth="1"/>
    <col min="6165" max="6165" width="5.44140625" style="1" bestFit="1" customWidth="1"/>
    <col min="6166" max="6166" width="5.5546875" style="1" bestFit="1" customWidth="1"/>
    <col min="6167" max="6167" width="5.44140625" style="1" bestFit="1" customWidth="1"/>
    <col min="6168" max="6168" width="7" style="1" bestFit="1" customWidth="1"/>
    <col min="6169" max="6171" width="7.6640625" style="1" customWidth="1"/>
    <col min="6172" max="6174" width="2.6640625" style="1" customWidth="1"/>
    <col min="6175" max="6175" width="4.88671875" style="1" customWidth="1"/>
    <col min="6176" max="6176" width="14.44140625" style="1" customWidth="1"/>
    <col min="6177" max="6177" width="4.33203125" style="1" customWidth="1"/>
    <col min="6178" max="6181" width="5.109375" style="1" customWidth="1"/>
    <col min="6182" max="6182" width="6.5546875" style="1" customWidth="1"/>
    <col min="6183" max="6183" width="5" style="1" customWidth="1"/>
    <col min="6184" max="6186" width="7.44140625" style="1" customWidth="1"/>
    <col min="6187" max="6187" width="3.5546875" style="1" customWidth="1"/>
    <col min="6188" max="6188" width="4.44140625" style="1" customWidth="1"/>
    <col min="6189" max="6190" width="5.33203125" style="1" customWidth="1"/>
    <col min="6191" max="6191" width="2.6640625" style="1" customWidth="1"/>
    <col min="6192" max="6192" width="4.5546875" style="1" customWidth="1"/>
    <col min="6193" max="6193" width="3.5546875" style="1" customWidth="1"/>
    <col min="6194" max="6194" width="3" style="1" customWidth="1"/>
    <col min="6195" max="6198" width="3.5546875" style="1" customWidth="1"/>
    <col min="6199" max="6200" width="4.44140625" style="1" customWidth="1"/>
    <col min="6201" max="6201" width="5.33203125" style="1" customWidth="1"/>
    <col min="6202" max="6293" width="10.5546875" style="1" customWidth="1"/>
    <col min="6294" max="6400" width="10.6640625" style="1"/>
    <col min="6401" max="6401" width="13.5546875" style="1" customWidth="1"/>
    <col min="6402" max="6402" width="4.88671875" style="1" customWidth="1"/>
    <col min="6403" max="6406" width="4.33203125" style="1" customWidth="1"/>
    <col min="6407" max="6407" width="5.6640625" style="1" customWidth="1"/>
    <col min="6408" max="6411" width="5.44140625" style="1" bestFit="1" customWidth="1"/>
    <col min="6412" max="6414" width="5.88671875" style="1" customWidth="1"/>
    <col min="6415" max="6415" width="13.5546875" style="1" customWidth="1"/>
    <col min="6416" max="6416" width="5.109375" style="1" customWidth="1"/>
    <col min="6417" max="6417" width="7" style="1" customWidth="1"/>
    <col min="6418" max="6418" width="7.6640625" style="1" customWidth="1"/>
    <col min="6419" max="6419" width="5.44140625" style="1" bestFit="1" customWidth="1"/>
    <col min="6420" max="6420" width="7.5546875" style="1" bestFit="1" customWidth="1"/>
    <col min="6421" max="6421" width="5.44140625" style="1" bestFit="1" customWidth="1"/>
    <col min="6422" max="6422" width="5.5546875" style="1" bestFit="1" customWidth="1"/>
    <col min="6423" max="6423" width="5.44140625" style="1" bestFit="1" customWidth="1"/>
    <col min="6424" max="6424" width="7" style="1" bestFit="1" customWidth="1"/>
    <col min="6425" max="6427" width="7.6640625" style="1" customWidth="1"/>
    <col min="6428" max="6430" width="2.6640625" style="1" customWidth="1"/>
    <col min="6431" max="6431" width="4.88671875" style="1" customWidth="1"/>
    <col min="6432" max="6432" width="14.44140625" style="1" customWidth="1"/>
    <col min="6433" max="6433" width="4.33203125" style="1" customWidth="1"/>
    <col min="6434" max="6437" width="5.109375" style="1" customWidth="1"/>
    <col min="6438" max="6438" width="6.5546875" style="1" customWidth="1"/>
    <col min="6439" max="6439" width="5" style="1" customWidth="1"/>
    <col min="6440" max="6442" width="7.44140625" style="1" customWidth="1"/>
    <col min="6443" max="6443" width="3.5546875" style="1" customWidth="1"/>
    <col min="6444" max="6444" width="4.44140625" style="1" customWidth="1"/>
    <col min="6445" max="6446" width="5.33203125" style="1" customWidth="1"/>
    <col min="6447" max="6447" width="2.6640625" style="1" customWidth="1"/>
    <col min="6448" max="6448" width="4.5546875" style="1" customWidth="1"/>
    <col min="6449" max="6449" width="3.5546875" style="1" customWidth="1"/>
    <col min="6450" max="6450" width="3" style="1" customWidth="1"/>
    <col min="6451" max="6454" width="3.5546875" style="1" customWidth="1"/>
    <col min="6455" max="6456" width="4.44140625" style="1" customWidth="1"/>
    <col min="6457" max="6457" width="5.33203125" style="1" customWidth="1"/>
    <col min="6458" max="6549" width="10.5546875" style="1" customWidth="1"/>
    <col min="6550" max="6656" width="10.6640625" style="1"/>
    <col min="6657" max="6657" width="13.5546875" style="1" customWidth="1"/>
    <col min="6658" max="6658" width="4.88671875" style="1" customWidth="1"/>
    <col min="6659" max="6662" width="4.33203125" style="1" customWidth="1"/>
    <col min="6663" max="6663" width="5.6640625" style="1" customWidth="1"/>
    <col min="6664" max="6667" width="5.44140625" style="1" bestFit="1" customWidth="1"/>
    <col min="6668" max="6670" width="5.88671875" style="1" customWidth="1"/>
    <col min="6671" max="6671" width="13.5546875" style="1" customWidth="1"/>
    <col min="6672" max="6672" width="5.109375" style="1" customWidth="1"/>
    <col min="6673" max="6673" width="7" style="1" customWidth="1"/>
    <col min="6674" max="6674" width="7.6640625" style="1" customWidth="1"/>
    <col min="6675" max="6675" width="5.44140625" style="1" bestFit="1" customWidth="1"/>
    <col min="6676" max="6676" width="7.5546875" style="1" bestFit="1" customWidth="1"/>
    <col min="6677" max="6677" width="5.44140625" style="1" bestFit="1" customWidth="1"/>
    <col min="6678" max="6678" width="5.5546875" style="1" bestFit="1" customWidth="1"/>
    <col min="6679" max="6679" width="5.44140625" style="1" bestFit="1" customWidth="1"/>
    <col min="6680" max="6680" width="7" style="1" bestFit="1" customWidth="1"/>
    <col min="6681" max="6683" width="7.6640625" style="1" customWidth="1"/>
    <col min="6684" max="6686" width="2.6640625" style="1" customWidth="1"/>
    <col min="6687" max="6687" width="4.88671875" style="1" customWidth="1"/>
    <col min="6688" max="6688" width="14.44140625" style="1" customWidth="1"/>
    <col min="6689" max="6689" width="4.33203125" style="1" customWidth="1"/>
    <col min="6690" max="6693" width="5.109375" style="1" customWidth="1"/>
    <col min="6694" max="6694" width="6.5546875" style="1" customWidth="1"/>
    <col min="6695" max="6695" width="5" style="1" customWidth="1"/>
    <col min="6696" max="6698" width="7.44140625" style="1" customWidth="1"/>
    <col min="6699" max="6699" width="3.5546875" style="1" customWidth="1"/>
    <col min="6700" max="6700" width="4.44140625" style="1" customWidth="1"/>
    <col min="6701" max="6702" width="5.33203125" style="1" customWidth="1"/>
    <col min="6703" max="6703" width="2.6640625" style="1" customWidth="1"/>
    <col min="6704" max="6704" width="4.5546875" style="1" customWidth="1"/>
    <col min="6705" max="6705" width="3.5546875" style="1" customWidth="1"/>
    <col min="6706" max="6706" width="3" style="1" customWidth="1"/>
    <col min="6707" max="6710" width="3.5546875" style="1" customWidth="1"/>
    <col min="6711" max="6712" width="4.44140625" style="1" customWidth="1"/>
    <col min="6713" max="6713" width="5.33203125" style="1" customWidth="1"/>
    <col min="6714" max="6805" width="10.5546875" style="1" customWidth="1"/>
    <col min="6806" max="6912" width="10.6640625" style="1"/>
    <col min="6913" max="6913" width="13.5546875" style="1" customWidth="1"/>
    <col min="6914" max="6914" width="4.88671875" style="1" customWidth="1"/>
    <col min="6915" max="6918" width="4.33203125" style="1" customWidth="1"/>
    <col min="6919" max="6919" width="5.6640625" style="1" customWidth="1"/>
    <col min="6920" max="6923" width="5.44140625" style="1" bestFit="1" customWidth="1"/>
    <col min="6924" max="6926" width="5.88671875" style="1" customWidth="1"/>
    <col min="6927" max="6927" width="13.5546875" style="1" customWidth="1"/>
    <col min="6928" max="6928" width="5.109375" style="1" customWidth="1"/>
    <col min="6929" max="6929" width="7" style="1" customWidth="1"/>
    <col min="6930" max="6930" width="7.6640625" style="1" customWidth="1"/>
    <col min="6931" max="6931" width="5.44140625" style="1" bestFit="1" customWidth="1"/>
    <col min="6932" max="6932" width="7.5546875" style="1" bestFit="1" customWidth="1"/>
    <col min="6933" max="6933" width="5.44140625" style="1" bestFit="1" customWidth="1"/>
    <col min="6934" max="6934" width="5.5546875" style="1" bestFit="1" customWidth="1"/>
    <col min="6935" max="6935" width="5.44140625" style="1" bestFit="1" customWidth="1"/>
    <col min="6936" max="6936" width="7" style="1" bestFit="1" customWidth="1"/>
    <col min="6937" max="6939" width="7.6640625" style="1" customWidth="1"/>
    <col min="6940" max="6942" width="2.6640625" style="1" customWidth="1"/>
    <col min="6943" max="6943" width="4.88671875" style="1" customWidth="1"/>
    <col min="6944" max="6944" width="14.44140625" style="1" customWidth="1"/>
    <col min="6945" max="6945" width="4.33203125" style="1" customWidth="1"/>
    <col min="6946" max="6949" width="5.109375" style="1" customWidth="1"/>
    <col min="6950" max="6950" width="6.5546875" style="1" customWidth="1"/>
    <col min="6951" max="6951" width="5" style="1" customWidth="1"/>
    <col min="6952" max="6954" width="7.44140625" style="1" customWidth="1"/>
    <col min="6955" max="6955" width="3.5546875" style="1" customWidth="1"/>
    <col min="6956" max="6956" width="4.44140625" style="1" customWidth="1"/>
    <col min="6957" max="6958" width="5.33203125" style="1" customWidth="1"/>
    <col min="6959" max="6959" width="2.6640625" style="1" customWidth="1"/>
    <col min="6960" max="6960" width="4.5546875" style="1" customWidth="1"/>
    <col min="6961" max="6961" width="3.5546875" style="1" customWidth="1"/>
    <col min="6962" max="6962" width="3" style="1" customWidth="1"/>
    <col min="6963" max="6966" width="3.5546875" style="1" customWidth="1"/>
    <col min="6967" max="6968" width="4.44140625" style="1" customWidth="1"/>
    <col min="6969" max="6969" width="5.33203125" style="1" customWidth="1"/>
    <col min="6970" max="7061" width="10.5546875" style="1" customWidth="1"/>
    <col min="7062" max="7168" width="10.6640625" style="1"/>
    <col min="7169" max="7169" width="13.5546875" style="1" customWidth="1"/>
    <col min="7170" max="7170" width="4.88671875" style="1" customWidth="1"/>
    <col min="7171" max="7174" width="4.33203125" style="1" customWidth="1"/>
    <col min="7175" max="7175" width="5.6640625" style="1" customWidth="1"/>
    <col min="7176" max="7179" width="5.44140625" style="1" bestFit="1" customWidth="1"/>
    <col min="7180" max="7182" width="5.88671875" style="1" customWidth="1"/>
    <col min="7183" max="7183" width="13.5546875" style="1" customWidth="1"/>
    <col min="7184" max="7184" width="5.109375" style="1" customWidth="1"/>
    <col min="7185" max="7185" width="7" style="1" customWidth="1"/>
    <col min="7186" max="7186" width="7.6640625" style="1" customWidth="1"/>
    <col min="7187" max="7187" width="5.44140625" style="1" bestFit="1" customWidth="1"/>
    <col min="7188" max="7188" width="7.5546875" style="1" bestFit="1" customWidth="1"/>
    <col min="7189" max="7189" width="5.44140625" style="1" bestFit="1" customWidth="1"/>
    <col min="7190" max="7190" width="5.5546875" style="1" bestFit="1" customWidth="1"/>
    <col min="7191" max="7191" width="5.44140625" style="1" bestFit="1" customWidth="1"/>
    <col min="7192" max="7192" width="7" style="1" bestFit="1" customWidth="1"/>
    <col min="7193" max="7195" width="7.6640625" style="1" customWidth="1"/>
    <col min="7196" max="7198" width="2.6640625" style="1" customWidth="1"/>
    <col min="7199" max="7199" width="4.88671875" style="1" customWidth="1"/>
    <col min="7200" max="7200" width="14.44140625" style="1" customWidth="1"/>
    <col min="7201" max="7201" width="4.33203125" style="1" customWidth="1"/>
    <col min="7202" max="7205" width="5.109375" style="1" customWidth="1"/>
    <col min="7206" max="7206" width="6.5546875" style="1" customWidth="1"/>
    <col min="7207" max="7207" width="5" style="1" customWidth="1"/>
    <col min="7208" max="7210" width="7.44140625" style="1" customWidth="1"/>
    <col min="7211" max="7211" width="3.5546875" style="1" customWidth="1"/>
    <col min="7212" max="7212" width="4.44140625" style="1" customWidth="1"/>
    <col min="7213" max="7214" width="5.33203125" style="1" customWidth="1"/>
    <col min="7215" max="7215" width="2.6640625" style="1" customWidth="1"/>
    <col min="7216" max="7216" width="4.5546875" style="1" customWidth="1"/>
    <col min="7217" max="7217" width="3.5546875" style="1" customWidth="1"/>
    <col min="7218" max="7218" width="3" style="1" customWidth="1"/>
    <col min="7219" max="7222" width="3.5546875" style="1" customWidth="1"/>
    <col min="7223" max="7224" width="4.44140625" style="1" customWidth="1"/>
    <col min="7225" max="7225" width="5.33203125" style="1" customWidth="1"/>
    <col min="7226" max="7317" width="10.5546875" style="1" customWidth="1"/>
    <col min="7318" max="7424" width="10.6640625" style="1"/>
    <col min="7425" max="7425" width="13.5546875" style="1" customWidth="1"/>
    <col min="7426" max="7426" width="4.88671875" style="1" customWidth="1"/>
    <col min="7427" max="7430" width="4.33203125" style="1" customWidth="1"/>
    <col min="7431" max="7431" width="5.6640625" style="1" customWidth="1"/>
    <col min="7432" max="7435" width="5.44140625" style="1" bestFit="1" customWidth="1"/>
    <col min="7436" max="7438" width="5.88671875" style="1" customWidth="1"/>
    <col min="7439" max="7439" width="13.5546875" style="1" customWidth="1"/>
    <col min="7440" max="7440" width="5.109375" style="1" customWidth="1"/>
    <col min="7441" max="7441" width="7" style="1" customWidth="1"/>
    <col min="7442" max="7442" width="7.6640625" style="1" customWidth="1"/>
    <col min="7443" max="7443" width="5.44140625" style="1" bestFit="1" customWidth="1"/>
    <col min="7444" max="7444" width="7.5546875" style="1" bestFit="1" customWidth="1"/>
    <col min="7445" max="7445" width="5.44140625" style="1" bestFit="1" customWidth="1"/>
    <col min="7446" max="7446" width="5.5546875" style="1" bestFit="1" customWidth="1"/>
    <col min="7447" max="7447" width="5.44140625" style="1" bestFit="1" customWidth="1"/>
    <col min="7448" max="7448" width="7" style="1" bestFit="1" customWidth="1"/>
    <col min="7449" max="7451" width="7.6640625" style="1" customWidth="1"/>
    <col min="7452" max="7454" width="2.6640625" style="1" customWidth="1"/>
    <col min="7455" max="7455" width="4.88671875" style="1" customWidth="1"/>
    <col min="7456" max="7456" width="14.44140625" style="1" customWidth="1"/>
    <col min="7457" max="7457" width="4.33203125" style="1" customWidth="1"/>
    <col min="7458" max="7461" width="5.109375" style="1" customWidth="1"/>
    <col min="7462" max="7462" width="6.5546875" style="1" customWidth="1"/>
    <col min="7463" max="7463" width="5" style="1" customWidth="1"/>
    <col min="7464" max="7466" width="7.44140625" style="1" customWidth="1"/>
    <col min="7467" max="7467" width="3.5546875" style="1" customWidth="1"/>
    <col min="7468" max="7468" width="4.44140625" style="1" customWidth="1"/>
    <col min="7469" max="7470" width="5.33203125" style="1" customWidth="1"/>
    <col min="7471" max="7471" width="2.6640625" style="1" customWidth="1"/>
    <col min="7472" max="7472" width="4.5546875" style="1" customWidth="1"/>
    <col min="7473" max="7473" width="3.5546875" style="1" customWidth="1"/>
    <col min="7474" max="7474" width="3" style="1" customWidth="1"/>
    <col min="7475" max="7478" width="3.5546875" style="1" customWidth="1"/>
    <col min="7479" max="7480" width="4.44140625" style="1" customWidth="1"/>
    <col min="7481" max="7481" width="5.33203125" style="1" customWidth="1"/>
    <col min="7482" max="7573" width="10.5546875" style="1" customWidth="1"/>
    <col min="7574" max="7680" width="10.6640625" style="1"/>
    <col min="7681" max="7681" width="13.5546875" style="1" customWidth="1"/>
    <col min="7682" max="7682" width="4.88671875" style="1" customWidth="1"/>
    <col min="7683" max="7686" width="4.33203125" style="1" customWidth="1"/>
    <col min="7687" max="7687" width="5.6640625" style="1" customWidth="1"/>
    <col min="7688" max="7691" width="5.44140625" style="1" bestFit="1" customWidth="1"/>
    <col min="7692" max="7694" width="5.88671875" style="1" customWidth="1"/>
    <col min="7695" max="7695" width="13.5546875" style="1" customWidth="1"/>
    <col min="7696" max="7696" width="5.109375" style="1" customWidth="1"/>
    <col min="7697" max="7697" width="7" style="1" customWidth="1"/>
    <col min="7698" max="7698" width="7.6640625" style="1" customWidth="1"/>
    <col min="7699" max="7699" width="5.44140625" style="1" bestFit="1" customWidth="1"/>
    <col min="7700" max="7700" width="7.5546875" style="1" bestFit="1" customWidth="1"/>
    <col min="7701" max="7701" width="5.44140625" style="1" bestFit="1" customWidth="1"/>
    <col min="7702" max="7702" width="5.5546875" style="1" bestFit="1" customWidth="1"/>
    <col min="7703" max="7703" width="5.44140625" style="1" bestFit="1" customWidth="1"/>
    <col min="7704" max="7704" width="7" style="1" bestFit="1" customWidth="1"/>
    <col min="7705" max="7707" width="7.6640625" style="1" customWidth="1"/>
    <col min="7708" max="7710" width="2.6640625" style="1" customWidth="1"/>
    <col min="7711" max="7711" width="4.88671875" style="1" customWidth="1"/>
    <col min="7712" max="7712" width="14.44140625" style="1" customWidth="1"/>
    <col min="7713" max="7713" width="4.33203125" style="1" customWidth="1"/>
    <col min="7714" max="7717" width="5.109375" style="1" customWidth="1"/>
    <col min="7718" max="7718" width="6.5546875" style="1" customWidth="1"/>
    <col min="7719" max="7719" width="5" style="1" customWidth="1"/>
    <col min="7720" max="7722" width="7.44140625" style="1" customWidth="1"/>
    <col min="7723" max="7723" width="3.5546875" style="1" customWidth="1"/>
    <col min="7724" max="7724" width="4.44140625" style="1" customWidth="1"/>
    <col min="7725" max="7726" width="5.33203125" style="1" customWidth="1"/>
    <col min="7727" max="7727" width="2.6640625" style="1" customWidth="1"/>
    <col min="7728" max="7728" width="4.5546875" style="1" customWidth="1"/>
    <col min="7729" max="7729" width="3.5546875" style="1" customWidth="1"/>
    <col min="7730" max="7730" width="3" style="1" customWidth="1"/>
    <col min="7731" max="7734" width="3.5546875" style="1" customWidth="1"/>
    <col min="7735" max="7736" width="4.44140625" style="1" customWidth="1"/>
    <col min="7737" max="7737" width="5.33203125" style="1" customWidth="1"/>
    <col min="7738" max="7829" width="10.5546875" style="1" customWidth="1"/>
    <col min="7830" max="7936" width="10.6640625" style="1"/>
    <col min="7937" max="7937" width="13.5546875" style="1" customWidth="1"/>
    <col min="7938" max="7938" width="4.88671875" style="1" customWidth="1"/>
    <col min="7939" max="7942" width="4.33203125" style="1" customWidth="1"/>
    <col min="7943" max="7943" width="5.6640625" style="1" customWidth="1"/>
    <col min="7944" max="7947" width="5.44140625" style="1" bestFit="1" customWidth="1"/>
    <col min="7948" max="7950" width="5.88671875" style="1" customWidth="1"/>
    <col min="7951" max="7951" width="13.5546875" style="1" customWidth="1"/>
    <col min="7952" max="7952" width="5.109375" style="1" customWidth="1"/>
    <col min="7953" max="7953" width="7" style="1" customWidth="1"/>
    <col min="7954" max="7954" width="7.6640625" style="1" customWidth="1"/>
    <col min="7955" max="7955" width="5.44140625" style="1" bestFit="1" customWidth="1"/>
    <col min="7956" max="7956" width="7.5546875" style="1" bestFit="1" customWidth="1"/>
    <col min="7957" max="7957" width="5.44140625" style="1" bestFit="1" customWidth="1"/>
    <col min="7958" max="7958" width="5.5546875" style="1" bestFit="1" customWidth="1"/>
    <col min="7959" max="7959" width="5.44140625" style="1" bestFit="1" customWidth="1"/>
    <col min="7960" max="7960" width="7" style="1" bestFit="1" customWidth="1"/>
    <col min="7961" max="7963" width="7.6640625" style="1" customWidth="1"/>
    <col min="7964" max="7966" width="2.6640625" style="1" customWidth="1"/>
    <col min="7967" max="7967" width="4.88671875" style="1" customWidth="1"/>
    <col min="7968" max="7968" width="14.44140625" style="1" customWidth="1"/>
    <col min="7969" max="7969" width="4.33203125" style="1" customWidth="1"/>
    <col min="7970" max="7973" width="5.109375" style="1" customWidth="1"/>
    <col min="7974" max="7974" width="6.5546875" style="1" customWidth="1"/>
    <col min="7975" max="7975" width="5" style="1" customWidth="1"/>
    <col min="7976" max="7978" width="7.44140625" style="1" customWidth="1"/>
    <col min="7979" max="7979" width="3.5546875" style="1" customWidth="1"/>
    <col min="7980" max="7980" width="4.44140625" style="1" customWidth="1"/>
    <col min="7981" max="7982" width="5.33203125" style="1" customWidth="1"/>
    <col min="7983" max="7983" width="2.6640625" style="1" customWidth="1"/>
    <col min="7984" max="7984" width="4.5546875" style="1" customWidth="1"/>
    <col min="7985" max="7985" width="3.5546875" style="1" customWidth="1"/>
    <col min="7986" max="7986" width="3" style="1" customWidth="1"/>
    <col min="7987" max="7990" width="3.5546875" style="1" customWidth="1"/>
    <col min="7991" max="7992" width="4.44140625" style="1" customWidth="1"/>
    <col min="7993" max="7993" width="5.33203125" style="1" customWidth="1"/>
    <col min="7994" max="8085" width="10.5546875" style="1" customWidth="1"/>
    <col min="8086" max="8192" width="10.6640625" style="1"/>
    <col min="8193" max="8193" width="13.5546875" style="1" customWidth="1"/>
    <col min="8194" max="8194" width="4.88671875" style="1" customWidth="1"/>
    <col min="8195" max="8198" width="4.33203125" style="1" customWidth="1"/>
    <col min="8199" max="8199" width="5.6640625" style="1" customWidth="1"/>
    <col min="8200" max="8203" width="5.44140625" style="1" bestFit="1" customWidth="1"/>
    <col min="8204" max="8206" width="5.88671875" style="1" customWidth="1"/>
    <col min="8207" max="8207" width="13.5546875" style="1" customWidth="1"/>
    <col min="8208" max="8208" width="5.109375" style="1" customWidth="1"/>
    <col min="8209" max="8209" width="7" style="1" customWidth="1"/>
    <col min="8210" max="8210" width="7.6640625" style="1" customWidth="1"/>
    <col min="8211" max="8211" width="5.44140625" style="1" bestFit="1" customWidth="1"/>
    <col min="8212" max="8212" width="7.5546875" style="1" bestFit="1" customWidth="1"/>
    <col min="8213" max="8213" width="5.44140625" style="1" bestFit="1" customWidth="1"/>
    <col min="8214" max="8214" width="5.5546875" style="1" bestFit="1" customWidth="1"/>
    <col min="8215" max="8215" width="5.44140625" style="1" bestFit="1" customWidth="1"/>
    <col min="8216" max="8216" width="7" style="1" bestFit="1" customWidth="1"/>
    <col min="8217" max="8219" width="7.6640625" style="1" customWidth="1"/>
    <col min="8220" max="8222" width="2.6640625" style="1" customWidth="1"/>
    <col min="8223" max="8223" width="4.88671875" style="1" customWidth="1"/>
    <col min="8224" max="8224" width="14.44140625" style="1" customWidth="1"/>
    <col min="8225" max="8225" width="4.33203125" style="1" customWidth="1"/>
    <col min="8226" max="8229" width="5.109375" style="1" customWidth="1"/>
    <col min="8230" max="8230" width="6.5546875" style="1" customWidth="1"/>
    <col min="8231" max="8231" width="5" style="1" customWidth="1"/>
    <col min="8232" max="8234" width="7.44140625" style="1" customWidth="1"/>
    <col min="8235" max="8235" width="3.5546875" style="1" customWidth="1"/>
    <col min="8236" max="8236" width="4.44140625" style="1" customWidth="1"/>
    <col min="8237" max="8238" width="5.33203125" style="1" customWidth="1"/>
    <col min="8239" max="8239" width="2.6640625" style="1" customWidth="1"/>
    <col min="8240" max="8240" width="4.5546875" style="1" customWidth="1"/>
    <col min="8241" max="8241" width="3.5546875" style="1" customWidth="1"/>
    <col min="8242" max="8242" width="3" style="1" customWidth="1"/>
    <col min="8243" max="8246" width="3.5546875" style="1" customWidth="1"/>
    <col min="8247" max="8248" width="4.44140625" style="1" customWidth="1"/>
    <col min="8249" max="8249" width="5.33203125" style="1" customWidth="1"/>
    <col min="8250" max="8341" width="10.5546875" style="1" customWidth="1"/>
    <col min="8342" max="8448" width="10.6640625" style="1"/>
    <col min="8449" max="8449" width="13.5546875" style="1" customWidth="1"/>
    <col min="8450" max="8450" width="4.88671875" style="1" customWidth="1"/>
    <col min="8451" max="8454" width="4.33203125" style="1" customWidth="1"/>
    <col min="8455" max="8455" width="5.6640625" style="1" customWidth="1"/>
    <col min="8456" max="8459" width="5.44140625" style="1" bestFit="1" customWidth="1"/>
    <col min="8460" max="8462" width="5.88671875" style="1" customWidth="1"/>
    <col min="8463" max="8463" width="13.5546875" style="1" customWidth="1"/>
    <col min="8464" max="8464" width="5.109375" style="1" customWidth="1"/>
    <col min="8465" max="8465" width="7" style="1" customWidth="1"/>
    <col min="8466" max="8466" width="7.6640625" style="1" customWidth="1"/>
    <col min="8467" max="8467" width="5.44140625" style="1" bestFit="1" customWidth="1"/>
    <col min="8468" max="8468" width="7.5546875" style="1" bestFit="1" customWidth="1"/>
    <col min="8469" max="8469" width="5.44140625" style="1" bestFit="1" customWidth="1"/>
    <col min="8470" max="8470" width="5.5546875" style="1" bestFit="1" customWidth="1"/>
    <col min="8471" max="8471" width="5.44140625" style="1" bestFit="1" customWidth="1"/>
    <col min="8472" max="8472" width="7" style="1" bestFit="1" customWidth="1"/>
    <col min="8473" max="8475" width="7.6640625" style="1" customWidth="1"/>
    <col min="8476" max="8478" width="2.6640625" style="1" customWidth="1"/>
    <col min="8479" max="8479" width="4.88671875" style="1" customWidth="1"/>
    <col min="8480" max="8480" width="14.44140625" style="1" customWidth="1"/>
    <col min="8481" max="8481" width="4.33203125" style="1" customWidth="1"/>
    <col min="8482" max="8485" width="5.109375" style="1" customWidth="1"/>
    <col min="8486" max="8486" width="6.5546875" style="1" customWidth="1"/>
    <col min="8487" max="8487" width="5" style="1" customWidth="1"/>
    <col min="8488" max="8490" width="7.44140625" style="1" customWidth="1"/>
    <col min="8491" max="8491" width="3.5546875" style="1" customWidth="1"/>
    <col min="8492" max="8492" width="4.44140625" style="1" customWidth="1"/>
    <col min="8493" max="8494" width="5.33203125" style="1" customWidth="1"/>
    <col min="8495" max="8495" width="2.6640625" style="1" customWidth="1"/>
    <col min="8496" max="8496" width="4.5546875" style="1" customWidth="1"/>
    <col min="8497" max="8497" width="3.5546875" style="1" customWidth="1"/>
    <col min="8498" max="8498" width="3" style="1" customWidth="1"/>
    <col min="8499" max="8502" width="3.5546875" style="1" customWidth="1"/>
    <col min="8503" max="8504" width="4.44140625" style="1" customWidth="1"/>
    <col min="8505" max="8505" width="5.33203125" style="1" customWidth="1"/>
    <col min="8506" max="8597" width="10.5546875" style="1" customWidth="1"/>
    <col min="8598" max="8704" width="10.6640625" style="1"/>
    <col min="8705" max="8705" width="13.5546875" style="1" customWidth="1"/>
    <col min="8706" max="8706" width="4.88671875" style="1" customWidth="1"/>
    <col min="8707" max="8710" width="4.33203125" style="1" customWidth="1"/>
    <col min="8711" max="8711" width="5.6640625" style="1" customWidth="1"/>
    <col min="8712" max="8715" width="5.44140625" style="1" bestFit="1" customWidth="1"/>
    <col min="8716" max="8718" width="5.88671875" style="1" customWidth="1"/>
    <col min="8719" max="8719" width="13.5546875" style="1" customWidth="1"/>
    <col min="8720" max="8720" width="5.109375" style="1" customWidth="1"/>
    <col min="8721" max="8721" width="7" style="1" customWidth="1"/>
    <col min="8722" max="8722" width="7.6640625" style="1" customWidth="1"/>
    <col min="8723" max="8723" width="5.44140625" style="1" bestFit="1" customWidth="1"/>
    <col min="8724" max="8724" width="7.5546875" style="1" bestFit="1" customWidth="1"/>
    <col min="8725" max="8725" width="5.44140625" style="1" bestFit="1" customWidth="1"/>
    <col min="8726" max="8726" width="5.5546875" style="1" bestFit="1" customWidth="1"/>
    <col min="8727" max="8727" width="5.44140625" style="1" bestFit="1" customWidth="1"/>
    <col min="8728" max="8728" width="7" style="1" bestFit="1" customWidth="1"/>
    <col min="8729" max="8731" width="7.6640625" style="1" customWidth="1"/>
    <col min="8732" max="8734" width="2.6640625" style="1" customWidth="1"/>
    <col min="8735" max="8735" width="4.88671875" style="1" customWidth="1"/>
    <col min="8736" max="8736" width="14.44140625" style="1" customWidth="1"/>
    <col min="8737" max="8737" width="4.33203125" style="1" customWidth="1"/>
    <col min="8738" max="8741" width="5.109375" style="1" customWidth="1"/>
    <col min="8742" max="8742" width="6.5546875" style="1" customWidth="1"/>
    <col min="8743" max="8743" width="5" style="1" customWidth="1"/>
    <col min="8744" max="8746" width="7.44140625" style="1" customWidth="1"/>
    <col min="8747" max="8747" width="3.5546875" style="1" customWidth="1"/>
    <col min="8748" max="8748" width="4.44140625" style="1" customWidth="1"/>
    <col min="8749" max="8750" width="5.33203125" style="1" customWidth="1"/>
    <col min="8751" max="8751" width="2.6640625" style="1" customWidth="1"/>
    <col min="8752" max="8752" width="4.5546875" style="1" customWidth="1"/>
    <col min="8753" max="8753" width="3.5546875" style="1" customWidth="1"/>
    <col min="8754" max="8754" width="3" style="1" customWidth="1"/>
    <col min="8755" max="8758" width="3.5546875" style="1" customWidth="1"/>
    <col min="8759" max="8760" width="4.44140625" style="1" customWidth="1"/>
    <col min="8761" max="8761" width="5.33203125" style="1" customWidth="1"/>
    <col min="8762" max="8853" width="10.5546875" style="1" customWidth="1"/>
    <col min="8854" max="8960" width="10.6640625" style="1"/>
    <col min="8961" max="8961" width="13.5546875" style="1" customWidth="1"/>
    <col min="8962" max="8962" width="4.88671875" style="1" customWidth="1"/>
    <col min="8963" max="8966" width="4.33203125" style="1" customWidth="1"/>
    <col min="8967" max="8967" width="5.6640625" style="1" customWidth="1"/>
    <col min="8968" max="8971" width="5.44140625" style="1" bestFit="1" customWidth="1"/>
    <col min="8972" max="8974" width="5.88671875" style="1" customWidth="1"/>
    <col min="8975" max="8975" width="13.5546875" style="1" customWidth="1"/>
    <col min="8976" max="8976" width="5.109375" style="1" customWidth="1"/>
    <col min="8977" max="8977" width="7" style="1" customWidth="1"/>
    <col min="8978" max="8978" width="7.6640625" style="1" customWidth="1"/>
    <col min="8979" max="8979" width="5.44140625" style="1" bestFit="1" customWidth="1"/>
    <col min="8980" max="8980" width="7.5546875" style="1" bestFit="1" customWidth="1"/>
    <col min="8981" max="8981" width="5.44140625" style="1" bestFit="1" customWidth="1"/>
    <col min="8982" max="8982" width="5.5546875" style="1" bestFit="1" customWidth="1"/>
    <col min="8983" max="8983" width="5.44140625" style="1" bestFit="1" customWidth="1"/>
    <col min="8984" max="8984" width="7" style="1" bestFit="1" customWidth="1"/>
    <col min="8985" max="8987" width="7.6640625" style="1" customWidth="1"/>
    <col min="8988" max="8990" width="2.6640625" style="1" customWidth="1"/>
    <col min="8991" max="8991" width="4.88671875" style="1" customWidth="1"/>
    <col min="8992" max="8992" width="14.44140625" style="1" customWidth="1"/>
    <col min="8993" max="8993" width="4.33203125" style="1" customWidth="1"/>
    <col min="8994" max="8997" width="5.109375" style="1" customWidth="1"/>
    <col min="8998" max="8998" width="6.5546875" style="1" customWidth="1"/>
    <col min="8999" max="8999" width="5" style="1" customWidth="1"/>
    <col min="9000" max="9002" width="7.44140625" style="1" customWidth="1"/>
    <col min="9003" max="9003" width="3.5546875" style="1" customWidth="1"/>
    <col min="9004" max="9004" width="4.44140625" style="1" customWidth="1"/>
    <col min="9005" max="9006" width="5.33203125" style="1" customWidth="1"/>
    <col min="9007" max="9007" width="2.6640625" style="1" customWidth="1"/>
    <col min="9008" max="9008" width="4.5546875" style="1" customWidth="1"/>
    <col min="9009" max="9009" width="3.5546875" style="1" customWidth="1"/>
    <col min="9010" max="9010" width="3" style="1" customWidth="1"/>
    <col min="9011" max="9014" width="3.5546875" style="1" customWidth="1"/>
    <col min="9015" max="9016" width="4.44140625" style="1" customWidth="1"/>
    <col min="9017" max="9017" width="5.33203125" style="1" customWidth="1"/>
    <col min="9018" max="9109" width="10.5546875" style="1" customWidth="1"/>
    <col min="9110" max="9216" width="10.6640625" style="1"/>
    <col min="9217" max="9217" width="13.5546875" style="1" customWidth="1"/>
    <col min="9218" max="9218" width="4.88671875" style="1" customWidth="1"/>
    <col min="9219" max="9222" width="4.33203125" style="1" customWidth="1"/>
    <col min="9223" max="9223" width="5.6640625" style="1" customWidth="1"/>
    <col min="9224" max="9227" width="5.44140625" style="1" bestFit="1" customWidth="1"/>
    <col min="9228" max="9230" width="5.88671875" style="1" customWidth="1"/>
    <col min="9231" max="9231" width="13.5546875" style="1" customWidth="1"/>
    <col min="9232" max="9232" width="5.109375" style="1" customWidth="1"/>
    <col min="9233" max="9233" width="7" style="1" customWidth="1"/>
    <col min="9234" max="9234" width="7.6640625" style="1" customWidth="1"/>
    <col min="9235" max="9235" width="5.44140625" style="1" bestFit="1" customWidth="1"/>
    <col min="9236" max="9236" width="7.5546875" style="1" bestFit="1" customWidth="1"/>
    <col min="9237" max="9237" width="5.44140625" style="1" bestFit="1" customWidth="1"/>
    <col min="9238" max="9238" width="5.5546875" style="1" bestFit="1" customWidth="1"/>
    <col min="9239" max="9239" width="5.44140625" style="1" bestFit="1" customWidth="1"/>
    <col min="9240" max="9240" width="7" style="1" bestFit="1" customWidth="1"/>
    <col min="9241" max="9243" width="7.6640625" style="1" customWidth="1"/>
    <col min="9244" max="9246" width="2.6640625" style="1" customWidth="1"/>
    <col min="9247" max="9247" width="4.88671875" style="1" customWidth="1"/>
    <col min="9248" max="9248" width="14.44140625" style="1" customWidth="1"/>
    <col min="9249" max="9249" width="4.33203125" style="1" customWidth="1"/>
    <col min="9250" max="9253" width="5.109375" style="1" customWidth="1"/>
    <col min="9254" max="9254" width="6.5546875" style="1" customWidth="1"/>
    <col min="9255" max="9255" width="5" style="1" customWidth="1"/>
    <col min="9256" max="9258" width="7.44140625" style="1" customWidth="1"/>
    <col min="9259" max="9259" width="3.5546875" style="1" customWidth="1"/>
    <col min="9260" max="9260" width="4.44140625" style="1" customWidth="1"/>
    <col min="9261" max="9262" width="5.33203125" style="1" customWidth="1"/>
    <col min="9263" max="9263" width="2.6640625" style="1" customWidth="1"/>
    <col min="9264" max="9264" width="4.5546875" style="1" customWidth="1"/>
    <col min="9265" max="9265" width="3.5546875" style="1" customWidth="1"/>
    <col min="9266" max="9266" width="3" style="1" customWidth="1"/>
    <col min="9267" max="9270" width="3.5546875" style="1" customWidth="1"/>
    <col min="9271" max="9272" width="4.44140625" style="1" customWidth="1"/>
    <col min="9273" max="9273" width="5.33203125" style="1" customWidth="1"/>
    <col min="9274" max="9365" width="10.5546875" style="1" customWidth="1"/>
    <col min="9366" max="9472" width="10.6640625" style="1"/>
    <col min="9473" max="9473" width="13.5546875" style="1" customWidth="1"/>
    <col min="9474" max="9474" width="4.88671875" style="1" customWidth="1"/>
    <col min="9475" max="9478" width="4.33203125" style="1" customWidth="1"/>
    <col min="9479" max="9479" width="5.6640625" style="1" customWidth="1"/>
    <col min="9480" max="9483" width="5.44140625" style="1" bestFit="1" customWidth="1"/>
    <col min="9484" max="9486" width="5.88671875" style="1" customWidth="1"/>
    <col min="9487" max="9487" width="13.5546875" style="1" customWidth="1"/>
    <col min="9488" max="9488" width="5.109375" style="1" customWidth="1"/>
    <col min="9489" max="9489" width="7" style="1" customWidth="1"/>
    <col min="9490" max="9490" width="7.6640625" style="1" customWidth="1"/>
    <col min="9491" max="9491" width="5.44140625" style="1" bestFit="1" customWidth="1"/>
    <col min="9492" max="9492" width="7.5546875" style="1" bestFit="1" customWidth="1"/>
    <col min="9493" max="9493" width="5.44140625" style="1" bestFit="1" customWidth="1"/>
    <col min="9494" max="9494" width="5.5546875" style="1" bestFit="1" customWidth="1"/>
    <col min="9495" max="9495" width="5.44140625" style="1" bestFit="1" customWidth="1"/>
    <col min="9496" max="9496" width="7" style="1" bestFit="1" customWidth="1"/>
    <col min="9497" max="9499" width="7.6640625" style="1" customWidth="1"/>
    <col min="9500" max="9502" width="2.6640625" style="1" customWidth="1"/>
    <col min="9503" max="9503" width="4.88671875" style="1" customWidth="1"/>
    <col min="9504" max="9504" width="14.44140625" style="1" customWidth="1"/>
    <col min="9505" max="9505" width="4.33203125" style="1" customWidth="1"/>
    <col min="9506" max="9509" width="5.109375" style="1" customWidth="1"/>
    <col min="9510" max="9510" width="6.5546875" style="1" customWidth="1"/>
    <col min="9511" max="9511" width="5" style="1" customWidth="1"/>
    <col min="9512" max="9514" width="7.44140625" style="1" customWidth="1"/>
    <col min="9515" max="9515" width="3.5546875" style="1" customWidth="1"/>
    <col min="9516" max="9516" width="4.44140625" style="1" customWidth="1"/>
    <col min="9517" max="9518" width="5.33203125" style="1" customWidth="1"/>
    <col min="9519" max="9519" width="2.6640625" style="1" customWidth="1"/>
    <col min="9520" max="9520" width="4.5546875" style="1" customWidth="1"/>
    <col min="9521" max="9521" width="3.5546875" style="1" customWidth="1"/>
    <col min="9522" max="9522" width="3" style="1" customWidth="1"/>
    <col min="9523" max="9526" width="3.5546875" style="1" customWidth="1"/>
    <col min="9527" max="9528" width="4.44140625" style="1" customWidth="1"/>
    <col min="9529" max="9529" width="5.33203125" style="1" customWidth="1"/>
    <col min="9530" max="9621" width="10.5546875" style="1" customWidth="1"/>
    <col min="9622" max="9728" width="10.6640625" style="1"/>
    <col min="9729" max="9729" width="13.5546875" style="1" customWidth="1"/>
    <col min="9730" max="9730" width="4.88671875" style="1" customWidth="1"/>
    <col min="9731" max="9734" width="4.33203125" style="1" customWidth="1"/>
    <col min="9735" max="9735" width="5.6640625" style="1" customWidth="1"/>
    <col min="9736" max="9739" width="5.44140625" style="1" bestFit="1" customWidth="1"/>
    <col min="9740" max="9742" width="5.88671875" style="1" customWidth="1"/>
    <col min="9743" max="9743" width="13.5546875" style="1" customWidth="1"/>
    <col min="9744" max="9744" width="5.109375" style="1" customWidth="1"/>
    <col min="9745" max="9745" width="7" style="1" customWidth="1"/>
    <col min="9746" max="9746" width="7.6640625" style="1" customWidth="1"/>
    <col min="9747" max="9747" width="5.44140625" style="1" bestFit="1" customWidth="1"/>
    <col min="9748" max="9748" width="7.5546875" style="1" bestFit="1" customWidth="1"/>
    <col min="9749" max="9749" width="5.44140625" style="1" bestFit="1" customWidth="1"/>
    <col min="9750" max="9750" width="5.5546875" style="1" bestFit="1" customWidth="1"/>
    <col min="9751" max="9751" width="5.44140625" style="1" bestFit="1" customWidth="1"/>
    <col min="9752" max="9752" width="7" style="1" bestFit="1" customWidth="1"/>
    <col min="9753" max="9755" width="7.6640625" style="1" customWidth="1"/>
    <col min="9756" max="9758" width="2.6640625" style="1" customWidth="1"/>
    <col min="9759" max="9759" width="4.88671875" style="1" customWidth="1"/>
    <col min="9760" max="9760" width="14.44140625" style="1" customWidth="1"/>
    <col min="9761" max="9761" width="4.33203125" style="1" customWidth="1"/>
    <col min="9762" max="9765" width="5.109375" style="1" customWidth="1"/>
    <col min="9766" max="9766" width="6.5546875" style="1" customWidth="1"/>
    <col min="9767" max="9767" width="5" style="1" customWidth="1"/>
    <col min="9768" max="9770" width="7.44140625" style="1" customWidth="1"/>
    <col min="9771" max="9771" width="3.5546875" style="1" customWidth="1"/>
    <col min="9772" max="9772" width="4.44140625" style="1" customWidth="1"/>
    <col min="9773" max="9774" width="5.33203125" style="1" customWidth="1"/>
    <col min="9775" max="9775" width="2.6640625" style="1" customWidth="1"/>
    <col min="9776" max="9776" width="4.5546875" style="1" customWidth="1"/>
    <col min="9777" max="9777" width="3.5546875" style="1" customWidth="1"/>
    <col min="9778" max="9778" width="3" style="1" customWidth="1"/>
    <col min="9779" max="9782" width="3.5546875" style="1" customWidth="1"/>
    <col min="9783" max="9784" width="4.44140625" style="1" customWidth="1"/>
    <col min="9785" max="9785" width="5.33203125" style="1" customWidth="1"/>
    <col min="9786" max="9877" width="10.5546875" style="1" customWidth="1"/>
    <col min="9878" max="9984" width="10.6640625" style="1"/>
    <col min="9985" max="9985" width="13.5546875" style="1" customWidth="1"/>
    <col min="9986" max="9986" width="4.88671875" style="1" customWidth="1"/>
    <col min="9987" max="9990" width="4.33203125" style="1" customWidth="1"/>
    <col min="9991" max="9991" width="5.6640625" style="1" customWidth="1"/>
    <col min="9992" max="9995" width="5.44140625" style="1" bestFit="1" customWidth="1"/>
    <col min="9996" max="9998" width="5.88671875" style="1" customWidth="1"/>
    <col min="9999" max="9999" width="13.5546875" style="1" customWidth="1"/>
    <col min="10000" max="10000" width="5.109375" style="1" customWidth="1"/>
    <col min="10001" max="10001" width="7" style="1" customWidth="1"/>
    <col min="10002" max="10002" width="7.6640625" style="1" customWidth="1"/>
    <col min="10003" max="10003" width="5.44140625" style="1" bestFit="1" customWidth="1"/>
    <col min="10004" max="10004" width="7.5546875" style="1" bestFit="1" customWidth="1"/>
    <col min="10005" max="10005" width="5.44140625" style="1" bestFit="1" customWidth="1"/>
    <col min="10006" max="10006" width="5.5546875" style="1" bestFit="1" customWidth="1"/>
    <col min="10007" max="10007" width="5.44140625" style="1" bestFit="1" customWidth="1"/>
    <col min="10008" max="10008" width="7" style="1" bestFit="1" customWidth="1"/>
    <col min="10009" max="10011" width="7.6640625" style="1" customWidth="1"/>
    <col min="10012" max="10014" width="2.6640625" style="1" customWidth="1"/>
    <col min="10015" max="10015" width="4.88671875" style="1" customWidth="1"/>
    <col min="10016" max="10016" width="14.44140625" style="1" customWidth="1"/>
    <col min="10017" max="10017" width="4.33203125" style="1" customWidth="1"/>
    <col min="10018" max="10021" width="5.109375" style="1" customWidth="1"/>
    <col min="10022" max="10022" width="6.5546875" style="1" customWidth="1"/>
    <col min="10023" max="10023" width="5" style="1" customWidth="1"/>
    <col min="10024" max="10026" width="7.44140625" style="1" customWidth="1"/>
    <col min="10027" max="10027" width="3.5546875" style="1" customWidth="1"/>
    <col min="10028" max="10028" width="4.44140625" style="1" customWidth="1"/>
    <col min="10029" max="10030" width="5.33203125" style="1" customWidth="1"/>
    <col min="10031" max="10031" width="2.6640625" style="1" customWidth="1"/>
    <col min="10032" max="10032" width="4.5546875" style="1" customWidth="1"/>
    <col min="10033" max="10033" width="3.5546875" style="1" customWidth="1"/>
    <col min="10034" max="10034" width="3" style="1" customWidth="1"/>
    <col min="10035" max="10038" width="3.5546875" style="1" customWidth="1"/>
    <col min="10039" max="10040" width="4.44140625" style="1" customWidth="1"/>
    <col min="10041" max="10041" width="5.33203125" style="1" customWidth="1"/>
    <col min="10042" max="10133" width="10.5546875" style="1" customWidth="1"/>
    <col min="10134" max="10240" width="10.6640625" style="1"/>
    <col min="10241" max="10241" width="13.5546875" style="1" customWidth="1"/>
    <col min="10242" max="10242" width="4.88671875" style="1" customWidth="1"/>
    <col min="10243" max="10246" width="4.33203125" style="1" customWidth="1"/>
    <col min="10247" max="10247" width="5.6640625" style="1" customWidth="1"/>
    <col min="10248" max="10251" width="5.44140625" style="1" bestFit="1" customWidth="1"/>
    <col min="10252" max="10254" width="5.88671875" style="1" customWidth="1"/>
    <col min="10255" max="10255" width="13.5546875" style="1" customWidth="1"/>
    <col min="10256" max="10256" width="5.109375" style="1" customWidth="1"/>
    <col min="10257" max="10257" width="7" style="1" customWidth="1"/>
    <col min="10258" max="10258" width="7.6640625" style="1" customWidth="1"/>
    <col min="10259" max="10259" width="5.44140625" style="1" bestFit="1" customWidth="1"/>
    <col min="10260" max="10260" width="7.5546875" style="1" bestFit="1" customWidth="1"/>
    <col min="10261" max="10261" width="5.44140625" style="1" bestFit="1" customWidth="1"/>
    <col min="10262" max="10262" width="5.5546875" style="1" bestFit="1" customWidth="1"/>
    <col min="10263" max="10263" width="5.44140625" style="1" bestFit="1" customWidth="1"/>
    <col min="10264" max="10264" width="7" style="1" bestFit="1" customWidth="1"/>
    <col min="10265" max="10267" width="7.6640625" style="1" customWidth="1"/>
    <col min="10268" max="10270" width="2.6640625" style="1" customWidth="1"/>
    <col min="10271" max="10271" width="4.88671875" style="1" customWidth="1"/>
    <col min="10272" max="10272" width="14.44140625" style="1" customWidth="1"/>
    <col min="10273" max="10273" width="4.33203125" style="1" customWidth="1"/>
    <col min="10274" max="10277" width="5.109375" style="1" customWidth="1"/>
    <col min="10278" max="10278" width="6.5546875" style="1" customWidth="1"/>
    <col min="10279" max="10279" width="5" style="1" customWidth="1"/>
    <col min="10280" max="10282" width="7.44140625" style="1" customWidth="1"/>
    <col min="10283" max="10283" width="3.5546875" style="1" customWidth="1"/>
    <col min="10284" max="10284" width="4.44140625" style="1" customWidth="1"/>
    <col min="10285" max="10286" width="5.33203125" style="1" customWidth="1"/>
    <col min="10287" max="10287" width="2.6640625" style="1" customWidth="1"/>
    <col min="10288" max="10288" width="4.5546875" style="1" customWidth="1"/>
    <col min="10289" max="10289" width="3.5546875" style="1" customWidth="1"/>
    <col min="10290" max="10290" width="3" style="1" customWidth="1"/>
    <col min="10291" max="10294" width="3.5546875" style="1" customWidth="1"/>
    <col min="10295" max="10296" width="4.44140625" style="1" customWidth="1"/>
    <col min="10297" max="10297" width="5.33203125" style="1" customWidth="1"/>
    <col min="10298" max="10389" width="10.5546875" style="1" customWidth="1"/>
    <col min="10390" max="10496" width="10.6640625" style="1"/>
    <col min="10497" max="10497" width="13.5546875" style="1" customWidth="1"/>
    <col min="10498" max="10498" width="4.88671875" style="1" customWidth="1"/>
    <col min="10499" max="10502" width="4.33203125" style="1" customWidth="1"/>
    <col min="10503" max="10503" width="5.6640625" style="1" customWidth="1"/>
    <col min="10504" max="10507" width="5.44140625" style="1" bestFit="1" customWidth="1"/>
    <col min="10508" max="10510" width="5.88671875" style="1" customWidth="1"/>
    <col min="10511" max="10511" width="13.5546875" style="1" customWidth="1"/>
    <col min="10512" max="10512" width="5.109375" style="1" customWidth="1"/>
    <col min="10513" max="10513" width="7" style="1" customWidth="1"/>
    <col min="10514" max="10514" width="7.6640625" style="1" customWidth="1"/>
    <col min="10515" max="10515" width="5.44140625" style="1" bestFit="1" customWidth="1"/>
    <col min="10516" max="10516" width="7.5546875" style="1" bestFit="1" customWidth="1"/>
    <col min="10517" max="10517" width="5.44140625" style="1" bestFit="1" customWidth="1"/>
    <col min="10518" max="10518" width="5.5546875" style="1" bestFit="1" customWidth="1"/>
    <col min="10519" max="10519" width="5.44140625" style="1" bestFit="1" customWidth="1"/>
    <col min="10520" max="10520" width="7" style="1" bestFit="1" customWidth="1"/>
    <col min="10521" max="10523" width="7.6640625" style="1" customWidth="1"/>
    <col min="10524" max="10526" width="2.6640625" style="1" customWidth="1"/>
    <col min="10527" max="10527" width="4.88671875" style="1" customWidth="1"/>
    <col min="10528" max="10528" width="14.44140625" style="1" customWidth="1"/>
    <col min="10529" max="10529" width="4.33203125" style="1" customWidth="1"/>
    <col min="10530" max="10533" width="5.109375" style="1" customWidth="1"/>
    <col min="10534" max="10534" width="6.5546875" style="1" customWidth="1"/>
    <col min="10535" max="10535" width="5" style="1" customWidth="1"/>
    <col min="10536" max="10538" width="7.44140625" style="1" customWidth="1"/>
    <col min="10539" max="10539" width="3.5546875" style="1" customWidth="1"/>
    <col min="10540" max="10540" width="4.44140625" style="1" customWidth="1"/>
    <col min="10541" max="10542" width="5.33203125" style="1" customWidth="1"/>
    <col min="10543" max="10543" width="2.6640625" style="1" customWidth="1"/>
    <col min="10544" max="10544" width="4.5546875" style="1" customWidth="1"/>
    <col min="10545" max="10545" width="3.5546875" style="1" customWidth="1"/>
    <col min="10546" max="10546" width="3" style="1" customWidth="1"/>
    <col min="10547" max="10550" width="3.5546875" style="1" customWidth="1"/>
    <col min="10551" max="10552" width="4.44140625" style="1" customWidth="1"/>
    <col min="10553" max="10553" width="5.33203125" style="1" customWidth="1"/>
    <col min="10554" max="10645" width="10.5546875" style="1" customWidth="1"/>
    <col min="10646" max="10752" width="10.6640625" style="1"/>
    <col min="10753" max="10753" width="13.5546875" style="1" customWidth="1"/>
    <col min="10754" max="10754" width="4.88671875" style="1" customWidth="1"/>
    <col min="10755" max="10758" width="4.33203125" style="1" customWidth="1"/>
    <col min="10759" max="10759" width="5.6640625" style="1" customWidth="1"/>
    <col min="10760" max="10763" width="5.44140625" style="1" bestFit="1" customWidth="1"/>
    <col min="10764" max="10766" width="5.88671875" style="1" customWidth="1"/>
    <col min="10767" max="10767" width="13.5546875" style="1" customWidth="1"/>
    <col min="10768" max="10768" width="5.109375" style="1" customWidth="1"/>
    <col min="10769" max="10769" width="7" style="1" customWidth="1"/>
    <col min="10770" max="10770" width="7.6640625" style="1" customWidth="1"/>
    <col min="10771" max="10771" width="5.44140625" style="1" bestFit="1" customWidth="1"/>
    <col min="10772" max="10772" width="7.5546875" style="1" bestFit="1" customWidth="1"/>
    <col min="10773" max="10773" width="5.44140625" style="1" bestFit="1" customWidth="1"/>
    <col min="10774" max="10774" width="5.5546875" style="1" bestFit="1" customWidth="1"/>
    <col min="10775" max="10775" width="5.44140625" style="1" bestFit="1" customWidth="1"/>
    <col min="10776" max="10776" width="7" style="1" bestFit="1" customWidth="1"/>
    <col min="10777" max="10779" width="7.6640625" style="1" customWidth="1"/>
    <col min="10780" max="10782" width="2.6640625" style="1" customWidth="1"/>
    <col min="10783" max="10783" width="4.88671875" style="1" customWidth="1"/>
    <col min="10784" max="10784" width="14.44140625" style="1" customWidth="1"/>
    <col min="10785" max="10785" width="4.33203125" style="1" customWidth="1"/>
    <col min="10786" max="10789" width="5.109375" style="1" customWidth="1"/>
    <col min="10790" max="10790" width="6.5546875" style="1" customWidth="1"/>
    <col min="10791" max="10791" width="5" style="1" customWidth="1"/>
    <col min="10792" max="10794" width="7.44140625" style="1" customWidth="1"/>
    <col min="10795" max="10795" width="3.5546875" style="1" customWidth="1"/>
    <col min="10796" max="10796" width="4.44140625" style="1" customWidth="1"/>
    <col min="10797" max="10798" width="5.33203125" style="1" customWidth="1"/>
    <col min="10799" max="10799" width="2.6640625" style="1" customWidth="1"/>
    <col min="10800" max="10800" width="4.5546875" style="1" customWidth="1"/>
    <col min="10801" max="10801" width="3.5546875" style="1" customWidth="1"/>
    <col min="10802" max="10802" width="3" style="1" customWidth="1"/>
    <col min="10803" max="10806" width="3.5546875" style="1" customWidth="1"/>
    <col min="10807" max="10808" width="4.44140625" style="1" customWidth="1"/>
    <col min="10809" max="10809" width="5.33203125" style="1" customWidth="1"/>
    <col min="10810" max="10901" width="10.5546875" style="1" customWidth="1"/>
    <col min="10902" max="11008" width="10.6640625" style="1"/>
    <col min="11009" max="11009" width="13.5546875" style="1" customWidth="1"/>
    <col min="11010" max="11010" width="4.88671875" style="1" customWidth="1"/>
    <col min="11011" max="11014" width="4.33203125" style="1" customWidth="1"/>
    <col min="11015" max="11015" width="5.6640625" style="1" customWidth="1"/>
    <col min="11016" max="11019" width="5.44140625" style="1" bestFit="1" customWidth="1"/>
    <col min="11020" max="11022" width="5.88671875" style="1" customWidth="1"/>
    <col min="11023" max="11023" width="13.5546875" style="1" customWidth="1"/>
    <col min="11024" max="11024" width="5.109375" style="1" customWidth="1"/>
    <col min="11025" max="11025" width="7" style="1" customWidth="1"/>
    <col min="11026" max="11026" width="7.6640625" style="1" customWidth="1"/>
    <col min="11027" max="11027" width="5.44140625" style="1" bestFit="1" customWidth="1"/>
    <col min="11028" max="11028" width="7.5546875" style="1" bestFit="1" customWidth="1"/>
    <col min="11029" max="11029" width="5.44140625" style="1" bestFit="1" customWidth="1"/>
    <col min="11030" max="11030" width="5.5546875" style="1" bestFit="1" customWidth="1"/>
    <col min="11031" max="11031" width="5.44140625" style="1" bestFit="1" customWidth="1"/>
    <col min="11032" max="11032" width="7" style="1" bestFit="1" customWidth="1"/>
    <col min="11033" max="11035" width="7.6640625" style="1" customWidth="1"/>
    <col min="11036" max="11038" width="2.6640625" style="1" customWidth="1"/>
    <col min="11039" max="11039" width="4.88671875" style="1" customWidth="1"/>
    <col min="11040" max="11040" width="14.44140625" style="1" customWidth="1"/>
    <col min="11041" max="11041" width="4.33203125" style="1" customWidth="1"/>
    <col min="11042" max="11045" width="5.109375" style="1" customWidth="1"/>
    <col min="11046" max="11046" width="6.5546875" style="1" customWidth="1"/>
    <col min="11047" max="11047" width="5" style="1" customWidth="1"/>
    <col min="11048" max="11050" width="7.44140625" style="1" customWidth="1"/>
    <col min="11051" max="11051" width="3.5546875" style="1" customWidth="1"/>
    <col min="11052" max="11052" width="4.44140625" style="1" customWidth="1"/>
    <col min="11053" max="11054" width="5.33203125" style="1" customWidth="1"/>
    <col min="11055" max="11055" width="2.6640625" style="1" customWidth="1"/>
    <col min="11056" max="11056" width="4.5546875" style="1" customWidth="1"/>
    <col min="11057" max="11057" width="3.5546875" style="1" customWidth="1"/>
    <col min="11058" max="11058" width="3" style="1" customWidth="1"/>
    <col min="11059" max="11062" width="3.5546875" style="1" customWidth="1"/>
    <col min="11063" max="11064" width="4.44140625" style="1" customWidth="1"/>
    <col min="11065" max="11065" width="5.33203125" style="1" customWidth="1"/>
    <col min="11066" max="11157" width="10.5546875" style="1" customWidth="1"/>
    <col min="11158" max="11264" width="10.6640625" style="1"/>
    <col min="11265" max="11265" width="13.5546875" style="1" customWidth="1"/>
    <col min="11266" max="11266" width="4.88671875" style="1" customWidth="1"/>
    <col min="11267" max="11270" width="4.33203125" style="1" customWidth="1"/>
    <col min="11271" max="11271" width="5.6640625" style="1" customWidth="1"/>
    <col min="11272" max="11275" width="5.44140625" style="1" bestFit="1" customWidth="1"/>
    <col min="11276" max="11278" width="5.88671875" style="1" customWidth="1"/>
    <col min="11279" max="11279" width="13.5546875" style="1" customWidth="1"/>
    <col min="11280" max="11280" width="5.109375" style="1" customWidth="1"/>
    <col min="11281" max="11281" width="7" style="1" customWidth="1"/>
    <col min="11282" max="11282" width="7.6640625" style="1" customWidth="1"/>
    <col min="11283" max="11283" width="5.44140625" style="1" bestFit="1" customWidth="1"/>
    <col min="11284" max="11284" width="7.5546875" style="1" bestFit="1" customWidth="1"/>
    <col min="11285" max="11285" width="5.44140625" style="1" bestFit="1" customWidth="1"/>
    <col min="11286" max="11286" width="5.5546875" style="1" bestFit="1" customWidth="1"/>
    <col min="11287" max="11287" width="5.44140625" style="1" bestFit="1" customWidth="1"/>
    <col min="11288" max="11288" width="7" style="1" bestFit="1" customWidth="1"/>
    <col min="11289" max="11291" width="7.6640625" style="1" customWidth="1"/>
    <col min="11292" max="11294" width="2.6640625" style="1" customWidth="1"/>
    <col min="11295" max="11295" width="4.88671875" style="1" customWidth="1"/>
    <col min="11296" max="11296" width="14.44140625" style="1" customWidth="1"/>
    <col min="11297" max="11297" width="4.33203125" style="1" customWidth="1"/>
    <col min="11298" max="11301" width="5.109375" style="1" customWidth="1"/>
    <col min="11302" max="11302" width="6.5546875" style="1" customWidth="1"/>
    <col min="11303" max="11303" width="5" style="1" customWidth="1"/>
    <col min="11304" max="11306" width="7.44140625" style="1" customWidth="1"/>
    <col min="11307" max="11307" width="3.5546875" style="1" customWidth="1"/>
    <col min="11308" max="11308" width="4.44140625" style="1" customWidth="1"/>
    <col min="11309" max="11310" width="5.33203125" style="1" customWidth="1"/>
    <col min="11311" max="11311" width="2.6640625" style="1" customWidth="1"/>
    <col min="11312" max="11312" width="4.5546875" style="1" customWidth="1"/>
    <col min="11313" max="11313" width="3.5546875" style="1" customWidth="1"/>
    <col min="11314" max="11314" width="3" style="1" customWidth="1"/>
    <col min="11315" max="11318" width="3.5546875" style="1" customWidth="1"/>
    <col min="11319" max="11320" width="4.44140625" style="1" customWidth="1"/>
    <col min="11321" max="11321" width="5.33203125" style="1" customWidth="1"/>
    <col min="11322" max="11413" width="10.5546875" style="1" customWidth="1"/>
    <col min="11414" max="11520" width="10.6640625" style="1"/>
    <col min="11521" max="11521" width="13.5546875" style="1" customWidth="1"/>
    <col min="11522" max="11522" width="4.88671875" style="1" customWidth="1"/>
    <col min="11523" max="11526" width="4.33203125" style="1" customWidth="1"/>
    <col min="11527" max="11527" width="5.6640625" style="1" customWidth="1"/>
    <col min="11528" max="11531" width="5.44140625" style="1" bestFit="1" customWidth="1"/>
    <col min="11532" max="11534" width="5.88671875" style="1" customWidth="1"/>
    <col min="11535" max="11535" width="13.5546875" style="1" customWidth="1"/>
    <col min="11536" max="11536" width="5.109375" style="1" customWidth="1"/>
    <col min="11537" max="11537" width="7" style="1" customWidth="1"/>
    <col min="11538" max="11538" width="7.6640625" style="1" customWidth="1"/>
    <col min="11539" max="11539" width="5.44140625" style="1" bestFit="1" customWidth="1"/>
    <col min="11540" max="11540" width="7.5546875" style="1" bestFit="1" customWidth="1"/>
    <col min="11541" max="11541" width="5.44140625" style="1" bestFit="1" customWidth="1"/>
    <col min="11542" max="11542" width="5.5546875" style="1" bestFit="1" customWidth="1"/>
    <col min="11543" max="11543" width="5.44140625" style="1" bestFit="1" customWidth="1"/>
    <col min="11544" max="11544" width="7" style="1" bestFit="1" customWidth="1"/>
    <col min="11545" max="11547" width="7.6640625" style="1" customWidth="1"/>
    <col min="11548" max="11550" width="2.6640625" style="1" customWidth="1"/>
    <col min="11551" max="11551" width="4.88671875" style="1" customWidth="1"/>
    <col min="11552" max="11552" width="14.44140625" style="1" customWidth="1"/>
    <col min="11553" max="11553" width="4.33203125" style="1" customWidth="1"/>
    <col min="11554" max="11557" width="5.109375" style="1" customWidth="1"/>
    <col min="11558" max="11558" width="6.5546875" style="1" customWidth="1"/>
    <col min="11559" max="11559" width="5" style="1" customWidth="1"/>
    <col min="11560" max="11562" width="7.44140625" style="1" customWidth="1"/>
    <col min="11563" max="11563" width="3.5546875" style="1" customWidth="1"/>
    <col min="11564" max="11564" width="4.44140625" style="1" customWidth="1"/>
    <col min="11565" max="11566" width="5.33203125" style="1" customWidth="1"/>
    <col min="11567" max="11567" width="2.6640625" style="1" customWidth="1"/>
    <col min="11568" max="11568" width="4.5546875" style="1" customWidth="1"/>
    <col min="11569" max="11569" width="3.5546875" style="1" customWidth="1"/>
    <col min="11570" max="11570" width="3" style="1" customWidth="1"/>
    <col min="11571" max="11574" width="3.5546875" style="1" customWidth="1"/>
    <col min="11575" max="11576" width="4.44140625" style="1" customWidth="1"/>
    <col min="11577" max="11577" width="5.33203125" style="1" customWidth="1"/>
    <col min="11578" max="11669" width="10.5546875" style="1" customWidth="1"/>
    <col min="11670" max="11776" width="10.6640625" style="1"/>
    <col min="11777" max="11777" width="13.5546875" style="1" customWidth="1"/>
    <col min="11778" max="11778" width="4.88671875" style="1" customWidth="1"/>
    <col min="11779" max="11782" width="4.33203125" style="1" customWidth="1"/>
    <col min="11783" max="11783" width="5.6640625" style="1" customWidth="1"/>
    <col min="11784" max="11787" width="5.44140625" style="1" bestFit="1" customWidth="1"/>
    <col min="11788" max="11790" width="5.88671875" style="1" customWidth="1"/>
    <col min="11791" max="11791" width="13.5546875" style="1" customWidth="1"/>
    <col min="11792" max="11792" width="5.109375" style="1" customWidth="1"/>
    <col min="11793" max="11793" width="7" style="1" customWidth="1"/>
    <col min="11794" max="11794" width="7.6640625" style="1" customWidth="1"/>
    <col min="11795" max="11795" width="5.44140625" style="1" bestFit="1" customWidth="1"/>
    <col min="11796" max="11796" width="7.5546875" style="1" bestFit="1" customWidth="1"/>
    <col min="11797" max="11797" width="5.44140625" style="1" bestFit="1" customWidth="1"/>
    <col min="11798" max="11798" width="5.5546875" style="1" bestFit="1" customWidth="1"/>
    <col min="11799" max="11799" width="5.44140625" style="1" bestFit="1" customWidth="1"/>
    <col min="11800" max="11800" width="7" style="1" bestFit="1" customWidth="1"/>
    <col min="11801" max="11803" width="7.6640625" style="1" customWidth="1"/>
    <col min="11804" max="11806" width="2.6640625" style="1" customWidth="1"/>
    <col min="11807" max="11807" width="4.88671875" style="1" customWidth="1"/>
    <col min="11808" max="11808" width="14.44140625" style="1" customWidth="1"/>
    <col min="11809" max="11809" width="4.33203125" style="1" customWidth="1"/>
    <col min="11810" max="11813" width="5.109375" style="1" customWidth="1"/>
    <col min="11814" max="11814" width="6.5546875" style="1" customWidth="1"/>
    <col min="11815" max="11815" width="5" style="1" customWidth="1"/>
    <col min="11816" max="11818" width="7.44140625" style="1" customWidth="1"/>
    <col min="11819" max="11819" width="3.5546875" style="1" customWidth="1"/>
    <col min="11820" max="11820" width="4.44140625" style="1" customWidth="1"/>
    <col min="11821" max="11822" width="5.33203125" style="1" customWidth="1"/>
    <col min="11823" max="11823" width="2.6640625" style="1" customWidth="1"/>
    <col min="11824" max="11824" width="4.5546875" style="1" customWidth="1"/>
    <col min="11825" max="11825" width="3.5546875" style="1" customWidth="1"/>
    <col min="11826" max="11826" width="3" style="1" customWidth="1"/>
    <col min="11827" max="11830" width="3.5546875" style="1" customWidth="1"/>
    <col min="11831" max="11832" width="4.44140625" style="1" customWidth="1"/>
    <col min="11833" max="11833" width="5.33203125" style="1" customWidth="1"/>
    <col min="11834" max="11925" width="10.5546875" style="1" customWidth="1"/>
    <col min="11926" max="12032" width="10.6640625" style="1"/>
    <col min="12033" max="12033" width="13.5546875" style="1" customWidth="1"/>
    <col min="12034" max="12034" width="4.88671875" style="1" customWidth="1"/>
    <col min="12035" max="12038" width="4.33203125" style="1" customWidth="1"/>
    <col min="12039" max="12039" width="5.6640625" style="1" customWidth="1"/>
    <col min="12040" max="12043" width="5.44140625" style="1" bestFit="1" customWidth="1"/>
    <col min="12044" max="12046" width="5.88671875" style="1" customWidth="1"/>
    <col min="12047" max="12047" width="13.5546875" style="1" customWidth="1"/>
    <col min="12048" max="12048" width="5.109375" style="1" customWidth="1"/>
    <col min="12049" max="12049" width="7" style="1" customWidth="1"/>
    <col min="12050" max="12050" width="7.6640625" style="1" customWidth="1"/>
    <col min="12051" max="12051" width="5.44140625" style="1" bestFit="1" customWidth="1"/>
    <col min="12052" max="12052" width="7.5546875" style="1" bestFit="1" customWidth="1"/>
    <col min="12053" max="12053" width="5.44140625" style="1" bestFit="1" customWidth="1"/>
    <col min="12054" max="12054" width="5.5546875" style="1" bestFit="1" customWidth="1"/>
    <col min="12055" max="12055" width="5.44140625" style="1" bestFit="1" customWidth="1"/>
    <col min="12056" max="12056" width="7" style="1" bestFit="1" customWidth="1"/>
    <col min="12057" max="12059" width="7.6640625" style="1" customWidth="1"/>
    <col min="12060" max="12062" width="2.6640625" style="1" customWidth="1"/>
    <col min="12063" max="12063" width="4.88671875" style="1" customWidth="1"/>
    <col min="12064" max="12064" width="14.44140625" style="1" customWidth="1"/>
    <col min="12065" max="12065" width="4.33203125" style="1" customWidth="1"/>
    <col min="12066" max="12069" width="5.109375" style="1" customWidth="1"/>
    <col min="12070" max="12070" width="6.5546875" style="1" customWidth="1"/>
    <col min="12071" max="12071" width="5" style="1" customWidth="1"/>
    <col min="12072" max="12074" width="7.44140625" style="1" customWidth="1"/>
    <col min="12075" max="12075" width="3.5546875" style="1" customWidth="1"/>
    <col min="12076" max="12076" width="4.44140625" style="1" customWidth="1"/>
    <col min="12077" max="12078" width="5.33203125" style="1" customWidth="1"/>
    <col min="12079" max="12079" width="2.6640625" style="1" customWidth="1"/>
    <col min="12080" max="12080" width="4.5546875" style="1" customWidth="1"/>
    <col min="12081" max="12081" width="3.5546875" style="1" customWidth="1"/>
    <col min="12082" max="12082" width="3" style="1" customWidth="1"/>
    <col min="12083" max="12086" width="3.5546875" style="1" customWidth="1"/>
    <col min="12087" max="12088" width="4.44140625" style="1" customWidth="1"/>
    <col min="12089" max="12089" width="5.33203125" style="1" customWidth="1"/>
    <col min="12090" max="12181" width="10.5546875" style="1" customWidth="1"/>
    <col min="12182" max="12288" width="10.6640625" style="1"/>
    <col min="12289" max="12289" width="13.5546875" style="1" customWidth="1"/>
    <col min="12290" max="12290" width="4.88671875" style="1" customWidth="1"/>
    <col min="12291" max="12294" width="4.33203125" style="1" customWidth="1"/>
    <col min="12295" max="12295" width="5.6640625" style="1" customWidth="1"/>
    <col min="12296" max="12299" width="5.44140625" style="1" bestFit="1" customWidth="1"/>
    <col min="12300" max="12302" width="5.88671875" style="1" customWidth="1"/>
    <col min="12303" max="12303" width="13.5546875" style="1" customWidth="1"/>
    <col min="12304" max="12304" width="5.109375" style="1" customWidth="1"/>
    <col min="12305" max="12305" width="7" style="1" customWidth="1"/>
    <col min="12306" max="12306" width="7.6640625" style="1" customWidth="1"/>
    <col min="12307" max="12307" width="5.44140625" style="1" bestFit="1" customWidth="1"/>
    <col min="12308" max="12308" width="7.5546875" style="1" bestFit="1" customWidth="1"/>
    <col min="12309" max="12309" width="5.44140625" style="1" bestFit="1" customWidth="1"/>
    <col min="12310" max="12310" width="5.5546875" style="1" bestFit="1" customWidth="1"/>
    <col min="12311" max="12311" width="5.44140625" style="1" bestFit="1" customWidth="1"/>
    <col min="12312" max="12312" width="7" style="1" bestFit="1" customWidth="1"/>
    <col min="12313" max="12315" width="7.6640625" style="1" customWidth="1"/>
    <col min="12316" max="12318" width="2.6640625" style="1" customWidth="1"/>
    <col min="12319" max="12319" width="4.88671875" style="1" customWidth="1"/>
    <col min="12320" max="12320" width="14.44140625" style="1" customWidth="1"/>
    <col min="12321" max="12321" width="4.33203125" style="1" customWidth="1"/>
    <col min="12322" max="12325" width="5.109375" style="1" customWidth="1"/>
    <col min="12326" max="12326" width="6.5546875" style="1" customWidth="1"/>
    <col min="12327" max="12327" width="5" style="1" customWidth="1"/>
    <col min="12328" max="12330" width="7.44140625" style="1" customWidth="1"/>
    <col min="12331" max="12331" width="3.5546875" style="1" customWidth="1"/>
    <col min="12332" max="12332" width="4.44140625" style="1" customWidth="1"/>
    <col min="12333" max="12334" width="5.33203125" style="1" customWidth="1"/>
    <col min="12335" max="12335" width="2.6640625" style="1" customWidth="1"/>
    <col min="12336" max="12336" width="4.5546875" style="1" customWidth="1"/>
    <col min="12337" max="12337" width="3.5546875" style="1" customWidth="1"/>
    <col min="12338" max="12338" width="3" style="1" customWidth="1"/>
    <col min="12339" max="12342" width="3.5546875" style="1" customWidth="1"/>
    <col min="12343" max="12344" width="4.44140625" style="1" customWidth="1"/>
    <col min="12345" max="12345" width="5.33203125" style="1" customWidth="1"/>
    <col min="12346" max="12437" width="10.5546875" style="1" customWidth="1"/>
    <col min="12438" max="12544" width="10.6640625" style="1"/>
    <col min="12545" max="12545" width="13.5546875" style="1" customWidth="1"/>
    <col min="12546" max="12546" width="4.88671875" style="1" customWidth="1"/>
    <col min="12547" max="12550" width="4.33203125" style="1" customWidth="1"/>
    <col min="12551" max="12551" width="5.6640625" style="1" customWidth="1"/>
    <col min="12552" max="12555" width="5.44140625" style="1" bestFit="1" customWidth="1"/>
    <col min="12556" max="12558" width="5.88671875" style="1" customWidth="1"/>
    <col min="12559" max="12559" width="13.5546875" style="1" customWidth="1"/>
    <col min="12560" max="12560" width="5.109375" style="1" customWidth="1"/>
    <col min="12561" max="12561" width="7" style="1" customWidth="1"/>
    <col min="12562" max="12562" width="7.6640625" style="1" customWidth="1"/>
    <col min="12563" max="12563" width="5.44140625" style="1" bestFit="1" customWidth="1"/>
    <col min="12564" max="12564" width="7.5546875" style="1" bestFit="1" customWidth="1"/>
    <col min="12565" max="12565" width="5.44140625" style="1" bestFit="1" customWidth="1"/>
    <col min="12566" max="12566" width="5.5546875" style="1" bestFit="1" customWidth="1"/>
    <col min="12567" max="12567" width="5.44140625" style="1" bestFit="1" customWidth="1"/>
    <col min="12568" max="12568" width="7" style="1" bestFit="1" customWidth="1"/>
    <col min="12569" max="12571" width="7.6640625" style="1" customWidth="1"/>
    <col min="12572" max="12574" width="2.6640625" style="1" customWidth="1"/>
    <col min="12575" max="12575" width="4.88671875" style="1" customWidth="1"/>
    <col min="12576" max="12576" width="14.44140625" style="1" customWidth="1"/>
    <col min="12577" max="12577" width="4.33203125" style="1" customWidth="1"/>
    <col min="12578" max="12581" width="5.109375" style="1" customWidth="1"/>
    <col min="12582" max="12582" width="6.5546875" style="1" customWidth="1"/>
    <col min="12583" max="12583" width="5" style="1" customWidth="1"/>
    <col min="12584" max="12586" width="7.44140625" style="1" customWidth="1"/>
    <col min="12587" max="12587" width="3.5546875" style="1" customWidth="1"/>
    <col min="12588" max="12588" width="4.44140625" style="1" customWidth="1"/>
    <col min="12589" max="12590" width="5.33203125" style="1" customWidth="1"/>
    <col min="12591" max="12591" width="2.6640625" style="1" customWidth="1"/>
    <col min="12592" max="12592" width="4.5546875" style="1" customWidth="1"/>
    <col min="12593" max="12593" width="3.5546875" style="1" customWidth="1"/>
    <col min="12594" max="12594" width="3" style="1" customWidth="1"/>
    <col min="12595" max="12598" width="3.5546875" style="1" customWidth="1"/>
    <col min="12599" max="12600" width="4.44140625" style="1" customWidth="1"/>
    <col min="12601" max="12601" width="5.33203125" style="1" customWidth="1"/>
    <col min="12602" max="12693" width="10.5546875" style="1" customWidth="1"/>
    <col min="12694" max="12800" width="10.6640625" style="1"/>
    <col min="12801" max="12801" width="13.5546875" style="1" customWidth="1"/>
    <col min="12802" max="12802" width="4.88671875" style="1" customWidth="1"/>
    <col min="12803" max="12806" width="4.33203125" style="1" customWidth="1"/>
    <col min="12807" max="12807" width="5.6640625" style="1" customWidth="1"/>
    <col min="12808" max="12811" width="5.44140625" style="1" bestFit="1" customWidth="1"/>
    <col min="12812" max="12814" width="5.88671875" style="1" customWidth="1"/>
    <col min="12815" max="12815" width="13.5546875" style="1" customWidth="1"/>
    <col min="12816" max="12816" width="5.109375" style="1" customWidth="1"/>
    <col min="12817" max="12817" width="7" style="1" customWidth="1"/>
    <col min="12818" max="12818" width="7.6640625" style="1" customWidth="1"/>
    <col min="12819" max="12819" width="5.44140625" style="1" bestFit="1" customWidth="1"/>
    <col min="12820" max="12820" width="7.5546875" style="1" bestFit="1" customWidth="1"/>
    <col min="12821" max="12821" width="5.44140625" style="1" bestFit="1" customWidth="1"/>
    <col min="12822" max="12822" width="5.5546875" style="1" bestFit="1" customWidth="1"/>
    <col min="12823" max="12823" width="5.44140625" style="1" bestFit="1" customWidth="1"/>
    <col min="12824" max="12824" width="7" style="1" bestFit="1" customWidth="1"/>
    <col min="12825" max="12827" width="7.6640625" style="1" customWidth="1"/>
    <col min="12828" max="12830" width="2.6640625" style="1" customWidth="1"/>
    <col min="12831" max="12831" width="4.88671875" style="1" customWidth="1"/>
    <col min="12832" max="12832" width="14.44140625" style="1" customWidth="1"/>
    <col min="12833" max="12833" width="4.33203125" style="1" customWidth="1"/>
    <col min="12834" max="12837" width="5.109375" style="1" customWidth="1"/>
    <col min="12838" max="12838" width="6.5546875" style="1" customWidth="1"/>
    <col min="12839" max="12839" width="5" style="1" customWidth="1"/>
    <col min="12840" max="12842" width="7.44140625" style="1" customWidth="1"/>
    <col min="12843" max="12843" width="3.5546875" style="1" customWidth="1"/>
    <col min="12844" max="12844" width="4.44140625" style="1" customWidth="1"/>
    <col min="12845" max="12846" width="5.33203125" style="1" customWidth="1"/>
    <col min="12847" max="12847" width="2.6640625" style="1" customWidth="1"/>
    <col min="12848" max="12848" width="4.5546875" style="1" customWidth="1"/>
    <col min="12849" max="12849" width="3.5546875" style="1" customWidth="1"/>
    <col min="12850" max="12850" width="3" style="1" customWidth="1"/>
    <col min="12851" max="12854" width="3.5546875" style="1" customWidth="1"/>
    <col min="12855" max="12856" width="4.44140625" style="1" customWidth="1"/>
    <col min="12857" max="12857" width="5.33203125" style="1" customWidth="1"/>
    <col min="12858" max="12949" width="10.5546875" style="1" customWidth="1"/>
    <col min="12950" max="13056" width="10.6640625" style="1"/>
    <col min="13057" max="13057" width="13.5546875" style="1" customWidth="1"/>
    <col min="13058" max="13058" width="4.88671875" style="1" customWidth="1"/>
    <col min="13059" max="13062" width="4.33203125" style="1" customWidth="1"/>
    <col min="13063" max="13063" width="5.6640625" style="1" customWidth="1"/>
    <col min="13064" max="13067" width="5.44140625" style="1" bestFit="1" customWidth="1"/>
    <col min="13068" max="13070" width="5.88671875" style="1" customWidth="1"/>
    <col min="13071" max="13071" width="13.5546875" style="1" customWidth="1"/>
    <col min="13072" max="13072" width="5.109375" style="1" customWidth="1"/>
    <col min="13073" max="13073" width="7" style="1" customWidth="1"/>
    <col min="13074" max="13074" width="7.6640625" style="1" customWidth="1"/>
    <col min="13075" max="13075" width="5.44140625" style="1" bestFit="1" customWidth="1"/>
    <col min="13076" max="13076" width="7.5546875" style="1" bestFit="1" customWidth="1"/>
    <col min="13077" max="13077" width="5.44140625" style="1" bestFit="1" customWidth="1"/>
    <col min="13078" max="13078" width="5.5546875" style="1" bestFit="1" customWidth="1"/>
    <col min="13079" max="13079" width="5.44140625" style="1" bestFit="1" customWidth="1"/>
    <col min="13080" max="13080" width="7" style="1" bestFit="1" customWidth="1"/>
    <col min="13081" max="13083" width="7.6640625" style="1" customWidth="1"/>
    <col min="13084" max="13086" width="2.6640625" style="1" customWidth="1"/>
    <col min="13087" max="13087" width="4.88671875" style="1" customWidth="1"/>
    <col min="13088" max="13088" width="14.44140625" style="1" customWidth="1"/>
    <col min="13089" max="13089" width="4.33203125" style="1" customWidth="1"/>
    <col min="13090" max="13093" width="5.109375" style="1" customWidth="1"/>
    <col min="13094" max="13094" width="6.5546875" style="1" customWidth="1"/>
    <col min="13095" max="13095" width="5" style="1" customWidth="1"/>
    <col min="13096" max="13098" width="7.44140625" style="1" customWidth="1"/>
    <col min="13099" max="13099" width="3.5546875" style="1" customWidth="1"/>
    <col min="13100" max="13100" width="4.44140625" style="1" customWidth="1"/>
    <col min="13101" max="13102" width="5.33203125" style="1" customWidth="1"/>
    <col min="13103" max="13103" width="2.6640625" style="1" customWidth="1"/>
    <col min="13104" max="13104" width="4.5546875" style="1" customWidth="1"/>
    <col min="13105" max="13105" width="3.5546875" style="1" customWidth="1"/>
    <col min="13106" max="13106" width="3" style="1" customWidth="1"/>
    <col min="13107" max="13110" width="3.5546875" style="1" customWidth="1"/>
    <col min="13111" max="13112" width="4.44140625" style="1" customWidth="1"/>
    <col min="13113" max="13113" width="5.33203125" style="1" customWidth="1"/>
    <col min="13114" max="13205" width="10.5546875" style="1" customWidth="1"/>
    <col min="13206" max="13312" width="10.6640625" style="1"/>
    <col min="13313" max="13313" width="13.5546875" style="1" customWidth="1"/>
    <col min="13314" max="13314" width="4.88671875" style="1" customWidth="1"/>
    <col min="13315" max="13318" width="4.33203125" style="1" customWidth="1"/>
    <col min="13319" max="13319" width="5.6640625" style="1" customWidth="1"/>
    <col min="13320" max="13323" width="5.44140625" style="1" bestFit="1" customWidth="1"/>
    <col min="13324" max="13326" width="5.88671875" style="1" customWidth="1"/>
    <col min="13327" max="13327" width="13.5546875" style="1" customWidth="1"/>
    <col min="13328" max="13328" width="5.109375" style="1" customWidth="1"/>
    <col min="13329" max="13329" width="7" style="1" customWidth="1"/>
    <col min="13330" max="13330" width="7.6640625" style="1" customWidth="1"/>
    <col min="13331" max="13331" width="5.44140625" style="1" bestFit="1" customWidth="1"/>
    <col min="13332" max="13332" width="7.5546875" style="1" bestFit="1" customWidth="1"/>
    <col min="13333" max="13333" width="5.44140625" style="1" bestFit="1" customWidth="1"/>
    <col min="13334" max="13334" width="5.5546875" style="1" bestFit="1" customWidth="1"/>
    <col min="13335" max="13335" width="5.44140625" style="1" bestFit="1" customWidth="1"/>
    <col min="13336" max="13336" width="7" style="1" bestFit="1" customWidth="1"/>
    <col min="13337" max="13339" width="7.6640625" style="1" customWidth="1"/>
    <col min="13340" max="13342" width="2.6640625" style="1" customWidth="1"/>
    <col min="13343" max="13343" width="4.88671875" style="1" customWidth="1"/>
    <col min="13344" max="13344" width="14.44140625" style="1" customWidth="1"/>
    <col min="13345" max="13345" width="4.33203125" style="1" customWidth="1"/>
    <col min="13346" max="13349" width="5.109375" style="1" customWidth="1"/>
    <col min="13350" max="13350" width="6.5546875" style="1" customWidth="1"/>
    <col min="13351" max="13351" width="5" style="1" customWidth="1"/>
    <col min="13352" max="13354" width="7.44140625" style="1" customWidth="1"/>
    <col min="13355" max="13355" width="3.5546875" style="1" customWidth="1"/>
    <col min="13356" max="13356" width="4.44140625" style="1" customWidth="1"/>
    <col min="13357" max="13358" width="5.33203125" style="1" customWidth="1"/>
    <col min="13359" max="13359" width="2.6640625" style="1" customWidth="1"/>
    <col min="13360" max="13360" width="4.5546875" style="1" customWidth="1"/>
    <col min="13361" max="13361" width="3.5546875" style="1" customWidth="1"/>
    <col min="13362" max="13362" width="3" style="1" customWidth="1"/>
    <col min="13363" max="13366" width="3.5546875" style="1" customWidth="1"/>
    <col min="13367" max="13368" width="4.44140625" style="1" customWidth="1"/>
    <col min="13369" max="13369" width="5.33203125" style="1" customWidth="1"/>
    <col min="13370" max="13461" width="10.5546875" style="1" customWidth="1"/>
    <col min="13462" max="13568" width="10.6640625" style="1"/>
    <col min="13569" max="13569" width="13.5546875" style="1" customWidth="1"/>
    <col min="13570" max="13570" width="4.88671875" style="1" customWidth="1"/>
    <col min="13571" max="13574" width="4.33203125" style="1" customWidth="1"/>
    <col min="13575" max="13575" width="5.6640625" style="1" customWidth="1"/>
    <col min="13576" max="13579" width="5.44140625" style="1" bestFit="1" customWidth="1"/>
    <col min="13580" max="13582" width="5.88671875" style="1" customWidth="1"/>
    <col min="13583" max="13583" width="13.5546875" style="1" customWidth="1"/>
    <col min="13584" max="13584" width="5.109375" style="1" customWidth="1"/>
    <col min="13585" max="13585" width="7" style="1" customWidth="1"/>
    <col min="13586" max="13586" width="7.6640625" style="1" customWidth="1"/>
    <col min="13587" max="13587" width="5.44140625" style="1" bestFit="1" customWidth="1"/>
    <col min="13588" max="13588" width="7.5546875" style="1" bestFit="1" customWidth="1"/>
    <col min="13589" max="13589" width="5.44140625" style="1" bestFit="1" customWidth="1"/>
    <col min="13590" max="13590" width="5.5546875" style="1" bestFit="1" customWidth="1"/>
    <col min="13591" max="13591" width="5.44140625" style="1" bestFit="1" customWidth="1"/>
    <col min="13592" max="13592" width="7" style="1" bestFit="1" customWidth="1"/>
    <col min="13593" max="13595" width="7.6640625" style="1" customWidth="1"/>
    <col min="13596" max="13598" width="2.6640625" style="1" customWidth="1"/>
    <col min="13599" max="13599" width="4.88671875" style="1" customWidth="1"/>
    <col min="13600" max="13600" width="14.44140625" style="1" customWidth="1"/>
    <col min="13601" max="13601" width="4.33203125" style="1" customWidth="1"/>
    <col min="13602" max="13605" width="5.109375" style="1" customWidth="1"/>
    <col min="13606" max="13606" width="6.5546875" style="1" customWidth="1"/>
    <col min="13607" max="13607" width="5" style="1" customWidth="1"/>
    <col min="13608" max="13610" width="7.44140625" style="1" customWidth="1"/>
    <col min="13611" max="13611" width="3.5546875" style="1" customWidth="1"/>
    <col min="13612" max="13612" width="4.44140625" style="1" customWidth="1"/>
    <col min="13613" max="13614" width="5.33203125" style="1" customWidth="1"/>
    <col min="13615" max="13615" width="2.6640625" style="1" customWidth="1"/>
    <col min="13616" max="13616" width="4.5546875" style="1" customWidth="1"/>
    <col min="13617" max="13617" width="3.5546875" style="1" customWidth="1"/>
    <col min="13618" max="13618" width="3" style="1" customWidth="1"/>
    <col min="13619" max="13622" width="3.5546875" style="1" customWidth="1"/>
    <col min="13623" max="13624" width="4.44140625" style="1" customWidth="1"/>
    <col min="13625" max="13625" width="5.33203125" style="1" customWidth="1"/>
    <col min="13626" max="13717" width="10.5546875" style="1" customWidth="1"/>
    <col min="13718" max="13824" width="10.6640625" style="1"/>
    <col min="13825" max="13825" width="13.5546875" style="1" customWidth="1"/>
    <col min="13826" max="13826" width="4.88671875" style="1" customWidth="1"/>
    <col min="13827" max="13830" width="4.33203125" style="1" customWidth="1"/>
    <col min="13831" max="13831" width="5.6640625" style="1" customWidth="1"/>
    <col min="13832" max="13835" width="5.44140625" style="1" bestFit="1" customWidth="1"/>
    <col min="13836" max="13838" width="5.88671875" style="1" customWidth="1"/>
    <col min="13839" max="13839" width="13.5546875" style="1" customWidth="1"/>
    <col min="13840" max="13840" width="5.109375" style="1" customWidth="1"/>
    <col min="13841" max="13841" width="7" style="1" customWidth="1"/>
    <col min="13842" max="13842" width="7.6640625" style="1" customWidth="1"/>
    <col min="13843" max="13843" width="5.44140625" style="1" bestFit="1" customWidth="1"/>
    <col min="13844" max="13844" width="7.5546875" style="1" bestFit="1" customWidth="1"/>
    <col min="13845" max="13845" width="5.44140625" style="1" bestFit="1" customWidth="1"/>
    <col min="13846" max="13846" width="5.5546875" style="1" bestFit="1" customWidth="1"/>
    <col min="13847" max="13847" width="5.44140625" style="1" bestFit="1" customWidth="1"/>
    <col min="13848" max="13848" width="7" style="1" bestFit="1" customWidth="1"/>
    <col min="13849" max="13851" width="7.6640625" style="1" customWidth="1"/>
    <col min="13852" max="13854" width="2.6640625" style="1" customWidth="1"/>
    <col min="13855" max="13855" width="4.88671875" style="1" customWidth="1"/>
    <col min="13856" max="13856" width="14.44140625" style="1" customWidth="1"/>
    <col min="13857" max="13857" width="4.33203125" style="1" customWidth="1"/>
    <col min="13858" max="13861" width="5.109375" style="1" customWidth="1"/>
    <col min="13862" max="13862" width="6.5546875" style="1" customWidth="1"/>
    <col min="13863" max="13863" width="5" style="1" customWidth="1"/>
    <col min="13864" max="13866" width="7.44140625" style="1" customWidth="1"/>
    <col min="13867" max="13867" width="3.5546875" style="1" customWidth="1"/>
    <col min="13868" max="13868" width="4.44140625" style="1" customWidth="1"/>
    <col min="13869" max="13870" width="5.33203125" style="1" customWidth="1"/>
    <col min="13871" max="13871" width="2.6640625" style="1" customWidth="1"/>
    <col min="13872" max="13872" width="4.5546875" style="1" customWidth="1"/>
    <col min="13873" max="13873" width="3.5546875" style="1" customWidth="1"/>
    <col min="13874" max="13874" width="3" style="1" customWidth="1"/>
    <col min="13875" max="13878" width="3.5546875" style="1" customWidth="1"/>
    <col min="13879" max="13880" width="4.44140625" style="1" customWidth="1"/>
    <col min="13881" max="13881" width="5.33203125" style="1" customWidth="1"/>
    <col min="13882" max="13973" width="10.5546875" style="1" customWidth="1"/>
    <col min="13974" max="14080" width="10.6640625" style="1"/>
    <col min="14081" max="14081" width="13.5546875" style="1" customWidth="1"/>
    <col min="14082" max="14082" width="4.88671875" style="1" customWidth="1"/>
    <col min="14083" max="14086" width="4.33203125" style="1" customWidth="1"/>
    <col min="14087" max="14087" width="5.6640625" style="1" customWidth="1"/>
    <col min="14088" max="14091" width="5.44140625" style="1" bestFit="1" customWidth="1"/>
    <col min="14092" max="14094" width="5.88671875" style="1" customWidth="1"/>
    <col min="14095" max="14095" width="13.5546875" style="1" customWidth="1"/>
    <col min="14096" max="14096" width="5.109375" style="1" customWidth="1"/>
    <col min="14097" max="14097" width="7" style="1" customWidth="1"/>
    <col min="14098" max="14098" width="7.6640625" style="1" customWidth="1"/>
    <col min="14099" max="14099" width="5.44140625" style="1" bestFit="1" customWidth="1"/>
    <col min="14100" max="14100" width="7.5546875" style="1" bestFit="1" customWidth="1"/>
    <col min="14101" max="14101" width="5.44140625" style="1" bestFit="1" customWidth="1"/>
    <col min="14102" max="14102" width="5.5546875" style="1" bestFit="1" customWidth="1"/>
    <col min="14103" max="14103" width="5.44140625" style="1" bestFit="1" customWidth="1"/>
    <col min="14104" max="14104" width="7" style="1" bestFit="1" customWidth="1"/>
    <col min="14105" max="14107" width="7.6640625" style="1" customWidth="1"/>
    <col min="14108" max="14110" width="2.6640625" style="1" customWidth="1"/>
    <col min="14111" max="14111" width="4.88671875" style="1" customWidth="1"/>
    <col min="14112" max="14112" width="14.44140625" style="1" customWidth="1"/>
    <col min="14113" max="14113" width="4.33203125" style="1" customWidth="1"/>
    <col min="14114" max="14117" width="5.109375" style="1" customWidth="1"/>
    <col min="14118" max="14118" width="6.5546875" style="1" customWidth="1"/>
    <col min="14119" max="14119" width="5" style="1" customWidth="1"/>
    <col min="14120" max="14122" width="7.44140625" style="1" customWidth="1"/>
    <col min="14123" max="14123" width="3.5546875" style="1" customWidth="1"/>
    <col min="14124" max="14124" width="4.44140625" style="1" customWidth="1"/>
    <col min="14125" max="14126" width="5.33203125" style="1" customWidth="1"/>
    <col min="14127" max="14127" width="2.6640625" style="1" customWidth="1"/>
    <col min="14128" max="14128" width="4.5546875" style="1" customWidth="1"/>
    <col min="14129" max="14129" width="3.5546875" style="1" customWidth="1"/>
    <col min="14130" max="14130" width="3" style="1" customWidth="1"/>
    <col min="14131" max="14134" width="3.5546875" style="1" customWidth="1"/>
    <col min="14135" max="14136" width="4.44140625" style="1" customWidth="1"/>
    <col min="14137" max="14137" width="5.33203125" style="1" customWidth="1"/>
    <col min="14138" max="14229" width="10.5546875" style="1" customWidth="1"/>
    <col min="14230" max="14336" width="10.6640625" style="1"/>
    <col min="14337" max="14337" width="13.5546875" style="1" customWidth="1"/>
    <col min="14338" max="14338" width="4.88671875" style="1" customWidth="1"/>
    <col min="14339" max="14342" width="4.33203125" style="1" customWidth="1"/>
    <col min="14343" max="14343" width="5.6640625" style="1" customWidth="1"/>
    <col min="14344" max="14347" width="5.44140625" style="1" bestFit="1" customWidth="1"/>
    <col min="14348" max="14350" width="5.88671875" style="1" customWidth="1"/>
    <col min="14351" max="14351" width="13.5546875" style="1" customWidth="1"/>
    <col min="14352" max="14352" width="5.109375" style="1" customWidth="1"/>
    <col min="14353" max="14353" width="7" style="1" customWidth="1"/>
    <col min="14354" max="14354" width="7.6640625" style="1" customWidth="1"/>
    <col min="14355" max="14355" width="5.44140625" style="1" bestFit="1" customWidth="1"/>
    <col min="14356" max="14356" width="7.5546875" style="1" bestFit="1" customWidth="1"/>
    <col min="14357" max="14357" width="5.44140625" style="1" bestFit="1" customWidth="1"/>
    <col min="14358" max="14358" width="5.5546875" style="1" bestFit="1" customWidth="1"/>
    <col min="14359" max="14359" width="5.44140625" style="1" bestFit="1" customWidth="1"/>
    <col min="14360" max="14360" width="7" style="1" bestFit="1" customWidth="1"/>
    <col min="14361" max="14363" width="7.6640625" style="1" customWidth="1"/>
    <col min="14364" max="14366" width="2.6640625" style="1" customWidth="1"/>
    <col min="14367" max="14367" width="4.88671875" style="1" customWidth="1"/>
    <col min="14368" max="14368" width="14.44140625" style="1" customWidth="1"/>
    <col min="14369" max="14369" width="4.33203125" style="1" customWidth="1"/>
    <col min="14370" max="14373" width="5.109375" style="1" customWidth="1"/>
    <col min="14374" max="14374" width="6.5546875" style="1" customWidth="1"/>
    <col min="14375" max="14375" width="5" style="1" customWidth="1"/>
    <col min="14376" max="14378" width="7.44140625" style="1" customWidth="1"/>
    <col min="14379" max="14379" width="3.5546875" style="1" customWidth="1"/>
    <col min="14380" max="14380" width="4.44140625" style="1" customWidth="1"/>
    <col min="14381" max="14382" width="5.33203125" style="1" customWidth="1"/>
    <col min="14383" max="14383" width="2.6640625" style="1" customWidth="1"/>
    <col min="14384" max="14384" width="4.5546875" style="1" customWidth="1"/>
    <col min="14385" max="14385" width="3.5546875" style="1" customWidth="1"/>
    <col min="14386" max="14386" width="3" style="1" customWidth="1"/>
    <col min="14387" max="14390" width="3.5546875" style="1" customWidth="1"/>
    <col min="14391" max="14392" width="4.44140625" style="1" customWidth="1"/>
    <col min="14393" max="14393" width="5.33203125" style="1" customWidth="1"/>
    <col min="14394" max="14485" width="10.5546875" style="1" customWidth="1"/>
    <col min="14486" max="14592" width="10.6640625" style="1"/>
    <col min="14593" max="14593" width="13.5546875" style="1" customWidth="1"/>
    <col min="14594" max="14594" width="4.88671875" style="1" customWidth="1"/>
    <col min="14595" max="14598" width="4.33203125" style="1" customWidth="1"/>
    <col min="14599" max="14599" width="5.6640625" style="1" customWidth="1"/>
    <col min="14600" max="14603" width="5.44140625" style="1" bestFit="1" customWidth="1"/>
    <col min="14604" max="14606" width="5.88671875" style="1" customWidth="1"/>
    <col min="14607" max="14607" width="13.5546875" style="1" customWidth="1"/>
    <col min="14608" max="14608" width="5.109375" style="1" customWidth="1"/>
    <col min="14609" max="14609" width="7" style="1" customWidth="1"/>
    <col min="14610" max="14610" width="7.6640625" style="1" customWidth="1"/>
    <col min="14611" max="14611" width="5.44140625" style="1" bestFit="1" customWidth="1"/>
    <col min="14612" max="14612" width="7.5546875" style="1" bestFit="1" customWidth="1"/>
    <col min="14613" max="14613" width="5.44140625" style="1" bestFit="1" customWidth="1"/>
    <col min="14614" max="14614" width="5.5546875" style="1" bestFit="1" customWidth="1"/>
    <col min="14615" max="14615" width="5.44140625" style="1" bestFit="1" customWidth="1"/>
    <col min="14616" max="14616" width="7" style="1" bestFit="1" customWidth="1"/>
    <col min="14617" max="14619" width="7.6640625" style="1" customWidth="1"/>
    <col min="14620" max="14622" width="2.6640625" style="1" customWidth="1"/>
    <col min="14623" max="14623" width="4.88671875" style="1" customWidth="1"/>
    <col min="14624" max="14624" width="14.44140625" style="1" customWidth="1"/>
    <col min="14625" max="14625" width="4.33203125" style="1" customWidth="1"/>
    <col min="14626" max="14629" width="5.109375" style="1" customWidth="1"/>
    <col min="14630" max="14630" width="6.5546875" style="1" customWidth="1"/>
    <col min="14631" max="14631" width="5" style="1" customWidth="1"/>
    <col min="14632" max="14634" width="7.44140625" style="1" customWidth="1"/>
    <col min="14635" max="14635" width="3.5546875" style="1" customWidth="1"/>
    <col min="14636" max="14636" width="4.44140625" style="1" customWidth="1"/>
    <col min="14637" max="14638" width="5.33203125" style="1" customWidth="1"/>
    <col min="14639" max="14639" width="2.6640625" style="1" customWidth="1"/>
    <col min="14640" max="14640" width="4.5546875" style="1" customWidth="1"/>
    <col min="14641" max="14641" width="3.5546875" style="1" customWidth="1"/>
    <col min="14642" max="14642" width="3" style="1" customWidth="1"/>
    <col min="14643" max="14646" width="3.5546875" style="1" customWidth="1"/>
    <col min="14647" max="14648" width="4.44140625" style="1" customWidth="1"/>
    <col min="14649" max="14649" width="5.33203125" style="1" customWidth="1"/>
    <col min="14650" max="14741" width="10.5546875" style="1" customWidth="1"/>
    <col min="14742" max="14848" width="10.6640625" style="1"/>
    <col min="14849" max="14849" width="13.5546875" style="1" customWidth="1"/>
    <col min="14850" max="14850" width="4.88671875" style="1" customWidth="1"/>
    <col min="14851" max="14854" width="4.33203125" style="1" customWidth="1"/>
    <col min="14855" max="14855" width="5.6640625" style="1" customWidth="1"/>
    <col min="14856" max="14859" width="5.44140625" style="1" bestFit="1" customWidth="1"/>
    <col min="14860" max="14862" width="5.88671875" style="1" customWidth="1"/>
    <col min="14863" max="14863" width="13.5546875" style="1" customWidth="1"/>
    <col min="14864" max="14864" width="5.109375" style="1" customWidth="1"/>
    <col min="14865" max="14865" width="7" style="1" customWidth="1"/>
    <col min="14866" max="14866" width="7.6640625" style="1" customWidth="1"/>
    <col min="14867" max="14867" width="5.44140625" style="1" bestFit="1" customWidth="1"/>
    <col min="14868" max="14868" width="7.5546875" style="1" bestFit="1" customWidth="1"/>
    <col min="14869" max="14869" width="5.44140625" style="1" bestFit="1" customWidth="1"/>
    <col min="14870" max="14870" width="5.5546875" style="1" bestFit="1" customWidth="1"/>
    <col min="14871" max="14871" width="5.44140625" style="1" bestFit="1" customWidth="1"/>
    <col min="14872" max="14872" width="7" style="1" bestFit="1" customWidth="1"/>
    <col min="14873" max="14875" width="7.6640625" style="1" customWidth="1"/>
    <col min="14876" max="14878" width="2.6640625" style="1" customWidth="1"/>
    <col min="14879" max="14879" width="4.88671875" style="1" customWidth="1"/>
    <col min="14880" max="14880" width="14.44140625" style="1" customWidth="1"/>
    <col min="14881" max="14881" width="4.33203125" style="1" customWidth="1"/>
    <col min="14882" max="14885" width="5.109375" style="1" customWidth="1"/>
    <col min="14886" max="14886" width="6.5546875" style="1" customWidth="1"/>
    <col min="14887" max="14887" width="5" style="1" customWidth="1"/>
    <col min="14888" max="14890" width="7.44140625" style="1" customWidth="1"/>
    <col min="14891" max="14891" width="3.5546875" style="1" customWidth="1"/>
    <col min="14892" max="14892" width="4.44140625" style="1" customWidth="1"/>
    <col min="14893" max="14894" width="5.33203125" style="1" customWidth="1"/>
    <col min="14895" max="14895" width="2.6640625" style="1" customWidth="1"/>
    <col min="14896" max="14896" width="4.5546875" style="1" customWidth="1"/>
    <col min="14897" max="14897" width="3.5546875" style="1" customWidth="1"/>
    <col min="14898" max="14898" width="3" style="1" customWidth="1"/>
    <col min="14899" max="14902" width="3.5546875" style="1" customWidth="1"/>
    <col min="14903" max="14904" width="4.44140625" style="1" customWidth="1"/>
    <col min="14905" max="14905" width="5.33203125" style="1" customWidth="1"/>
    <col min="14906" max="14997" width="10.5546875" style="1" customWidth="1"/>
    <col min="14998" max="15104" width="10.6640625" style="1"/>
    <col min="15105" max="15105" width="13.5546875" style="1" customWidth="1"/>
    <col min="15106" max="15106" width="4.88671875" style="1" customWidth="1"/>
    <col min="15107" max="15110" width="4.33203125" style="1" customWidth="1"/>
    <col min="15111" max="15111" width="5.6640625" style="1" customWidth="1"/>
    <col min="15112" max="15115" width="5.44140625" style="1" bestFit="1" customWidth="1"/>
    <col min="15116" max="15118" width="5.88671875" style="1" customWidth="1"/>
    <col min="15119" max="15119" width="13.5546875" style="1" customWidth="1"/>
    <col min="15120" max="15120" width="5.109375" style="1" customWidth="1"/>
    <col min="15121" max="15121" width="7" style="1" customWidth="1"/>
    <col min="15122" max="15122" width="7.6640625" style="1" customWidth="1"/>
    <col min="15123" max="15123" width="5.44140625" style="1" bestFit="1" customWidth="1"/>
    <col min="15124" max="15124" width="7.5546875" style="1" bestFit="1" customWidth="1"/>
    <col min="15125" max="15125" width="5.44140625" style="1" bestFit="1" customWidth="1"/>
    <col min="15126" max="15126" width="5.5546875" style="1" bestFit="1" customWidth="1"/>
    <col min="15127" max="15127" width="5.44140625" style="1" bestFit="1" customWidth="1"/>
    <col min="15128" max="15128" width="7" style="1" bestFit="1" customWidth="1"/>
    <col min="15129" max="15131" width="7.6640625" style="1" customWidth="1"/>
    <col min="15132" max="15134" width="2.6640625" style="1" customWidth="1"/>
    <col min="15135" max="15135" width="4.88671875" style="1" customWidth="1"/>
    <col min="15136" max="15136" width="14.44140625" style="1" customWidth="1"/>
    <col min="15137" max="15137" width="4.33203125" style="1" customWidth="1"/>
    <col min="15138" max="15141" width="5.109375" style="1" customWidth="1"/>
    <col min="15142" max="15142" width="6.5546875" style="1" customWidth="1"/>
    <col min="15143" max="15143" width="5" style="1" customWidth="1"/>
    <col min="15144" max="15146" width="7.44140625" style="1" customWidth="1"/>
    <col min="15147" max="15147" width="3.5546875" style="1" customWidth="1"/>
    <col min="15148" max="15148" width="4.44140625" style="1" customWidth="1"/>
    <col min="15149" max="15150" width="5.33203125" style="1" customWidth="1"/>
    <col min="15151" max="15151" width="2.6640625" style="1" customWidth="1"/>
    <col min="15152" max="15152" width="4.5546875" style="1" customWidth="1"/>
    <col min="15153" max="15153" width="3.5546875" style="1" customWidth="1"/>
    <col min="15154" max="15154" width="3" style="1" customWidth="1"/>
    <col min="15155" max="15158" width="3.5546875" style="1" customWidth="1"/>
    <col min="15159" max="15160" width="4.44140625" style="1" customWidth="1"/>
    <col min="15161" max="15161" width="5.33203125" style="1" customWidth="1"/>
    <col min="15162" max="15253" width="10.5546875" style="1" customWidth="1"/>
    <col min="15254" max="15360" width="10.6640625" style="1"/>
    <col min="15361" max="15361" width="13.5546875" style="1" customWidth="1"/>
    <col min="15362" max="15362" width="4.88671875" style="1" customWidth="1"/>
    <col min="15363" max="15366" width="4.33203125" style="1" customWidth="1"/>
    <col min="15367" max="15367" width="5.6640625" style="1" customWidth="1"/>
    <col min="15368" max="15371" width="5.44140625" style="1" bestFit="1" customWidth="1"/>
    <col min="15372" max="15374" width="5.88671875" style="1" customWidth="1"/>
    <col min="15375" max="15375" width="13.5546875" style="1" customWidth="1"/>
    <col min="15376" max="15376" width="5.109375" style="1" customWidth="1"/>
    <col min="15377" max="15377" width="7" style="1" customWidth="1"/>
    <col min="15378" max="15378" width="7.6640625" style="1" customWidth="1"/>
    <col min="15379" max="15379" width="5.44140625" style="1" bestFit="1" customWidth="1"/>
    <col min="15380" max="15380" width="7.5546875" style="1" bestFit="1" customWidth="1"/>
    <col min="15381" max="15381" width="5.44140625" style="1" bestFit="1" customWidth="1"/>
    <col min="15382" max="15382" width="5.5546875" style="1" bestFit="1" customWidth="1"/>
    <col min="15383" max="15383" width="5.44140625" style="1" bestFit="1" customWidth="1"/>
    <col min="15384" max="15384" width="7" style="1" bestFit="1" customWidth="1"/>
    <col min="15385" max="15387" width="7.6640625" style="1" customWidth="1"/>
    <col min="15388" max="15390" width="2.6640625" style="1" customWidth="1"/>
    <col min="15391" max="15391" width="4.88671875" style="1" customWidth="1"/>
    <col min="15392" max="15392" width="14.44140625" style="1" customWidth="1"/>
    <col min="15393" max="15393" width="4.33203125" style="1" customWidth="1"/>
    <col min="15394" max="15397" width="5.109375" style="1" customWidth="1"/>
    <col min="15398" max="15398" width="6.5546875" style="1" customWidth="1"/>
    <col min="15399" max="15399" width="5" style="1" customWidth="1"/>
    <col min="15400" max="15402" width="7.44140625" style="1" customWidth="1"/>
    <col min="15403" max="15403" width="3.5546875" style="1" customWidth="1"/>
    <col min="15404" max="15404" width="4.44140625" style="1" customWidth="1"/>
    <col min="15405" max="15406" width="5.33203125" style="1" customWidth="1"/>
    <col min="15407" max="15407" width="2.6640625" style="1" customWidth="1"/>
    <col min="15408" max="15408" width="4.5546875" style="1" customWidth="1"/>
    <col min="15409" max="15409" width="3.5546875" style="1" customWidth="1"/>
    <col min="15410" max="15410" width="3" style="1" customWidth="1"/>
    <col min="15411" max="15414" width="3.5546875" style="1" customWidth="1"/>
    <col min="15415" max="15416" width="4.44140625" style="1" customWidth="1"/>
    <col min="15417" max="15417" width="5.33203125" style="1" customWidth="1"/>
    <col min="15418" max="15509" width="10.5546875" style="1" customWidth="1"/>
    <col min="15510" max="15616" width="10.6640625" style="1"/>
    <col min="15617" max="15617" width="13.5546875" style="1" customWidth="1"/>
    <col min="15618" max="15618" width="4.88671875" style="1" customWidth="1"/>
    <col min="15619" max="15622" width="4.33203125" style="1" customWidth="1"/>
    <col min="15623" max="15623" width="5.6640625" style="1" customWidth="1"/>
    <col min="15624" max="15627" width="5.44140625" style="1" bestFit="1" customWidth="1"/>
    <col min="15628" max="15630" width="5.88671875" style="1" customWidth="1"/>
    <col min="15631" max="15631" width="13.5546875" style="1" customWidth="1"/>
    <col min="15632" max="15632" width="5.109375" style="1" customWidth="1"/>
    <col min="15633" max="15633" width="7" style="1" customWidth="1"/>
    <col min="15634" max="15634" width="7.6640625" style="1" customWidth="1"/>
    <col min="15635" max="15635" width="5.44140625" style="1" bestFit="1" customWidth="1"/>
    <col min="15636" max="15636" width="7.5546875" style="1" bestFit="1" customWidth="1"/>
    <col min="15637" max="15637" width="5.44140625" style="1" bestFit="1" customWidth="1"/>
    <col min="15638" max="15638" width="5.5546875" style="1" bestFit="1" customWidth="1"/>
    <col min="15639" max="15639" width="5.44140625" style="1" bestFit="1" customWidth="1"/>
    <col min="15640" max="15640" width="7" style="1" bestFit="1" customWidth="1"/>
    <col min="15641" max="15643" width="7.6640625" style="1" customWidth="1"/>
    <col min="15644" max="15646" width="2.6640625" style="1" customWidth="1"/>
    <col min="15647" max="15647" width="4.88671875" style="1" customWidth="1"/>
    <col min="15648" max="15648" width="14.44140625" style="1" customWidth="1"/>
    <col min="15649" max="15649" width="4.33203125" style="1" customWidth="1"/>
    <col min="15650" max="15653" width="5.109375" style="1" customWidth="1"/>
    <col min="15654" max="15654" width="6.5546875" style="1" customWidth="1"/>
    <col min="15655" max="15655" width="5" style="1" customWidth="1"/>
    <col min="15656" max="15658" width="7.44140625" style="1" customWidth="1"/>
    <col min="15659" max="15659" width="3.5546875" style="1" customWidth="1"/>
    <col min="15660" max="15660" width="4.44140625" style="1" customWidth="1"/>
    <col min="15661" max="15662" width="5.33203125" style="1" customWidth="1"/>
    <col min="15663" max="15663" width="2.6640625" style="1" customWidth="1"/>
    <col min="15664" max="15664" width="4.5546875" style="1" customWidth="1"/>
    <col min="15665" max="15665" width="3.5546875" style="1" customWidth="1"/>
    <col min="15666" max="15666" width="3" style="1" customWidth="1"/>
    <col min="15667" max="15670" width="3.5546875" style="1" customWidth="1"/>
    <col min="15671" max="15672" width="4.44140625" style="1" customWidth="1"/>
    <col min="15673" max="15673" width="5.33203125" style="1" customWidth="1"/>
    <col min="15674" max="15765" width="10.5546875" style="1" customWidth="1"/>
    <col min="15766" max="15872" width="10.6640625" style="1"/>
    <col min="15873" max="15873" width="13.5546875" style="1" customWidth="1"/>
    <col min="15874" max="15874" width="4.88671875" style="1" customWidth="1"/>
    <col min="15875" max="15878" width="4.33203125" style="1" customWidth="1"/>
    <col min="15879" max="15879" width="5.6640625" style="1" customWidth="1"/>
    <col min="15880" max="15883" width="5.44140625" style="1" bestFit="1" customWidth="1"/>
    <col min="15884" max="15886" width="5.88671875" style="1" customWidth="1"/>
    <col min="15887" max="15887" width="13.5546875" style="1" customWidth="1"/>
    <col min="15888" max="15888" width="5.109375" style="1" customWidth="1"/>
    <col min="15889" max="15889" width="7" style="1" customWidth="1"/>
    <col min="15890" max="15890" width="7.6640625" style="1" customWidth="1"/>
    <col min="15891" max="15891" width="5.44140625" style="1" bestFit="1" customWidth="1"/>
    <col min="15892" max="15892" width="7.5546875" style="1" bestFit="1" customWidth="1"/>
    <col min="15893" max="15893" width="5.44140625" style="1" bestFit="1" customWidth="1"/>
    <col min="15894" max="15894" width="5.5546875" style="1" bestFit="1" customWidth="1"/>
    <col min="15895" max="15895" width="5.44140625" style="1" bestFit="1" customWidth="1"/>
    <col min="15896" max="15896" width="7" style="1" bestFit="1" customWidth="1"/>
    <col min="15897" max="15899" width="7.6640625" style="1" customWidth="1"/>
    <col min="15900" max="15902" width="2.6640625" style="1" customWidth="1"/>
    <col min="15903" max="15903" width="4.88671875" style="1" customWidth="1"/>
    <col min="15904" max="15904" width="14.44140625" style="1" customWidth="1"/>
    <col min="15905" max="15905" width="4.33203125" style="1" customWidth="1"/>
    <col min="15906" max="15909" width="5.109375" style="1" customWidth="1"/>
    <col min="15910" max="15910" width="6.5546875" style="1" customWidth="1"/>
    <col min="15911" max="15911" width="5" style="1" customWidth="1"/>
    <col min="15912" max="15914" width="7.44140625" style="1" customWidth="1"/>
    <col min="15915" max="15915" width="3.5546875" style="1" customWidth="1"/>
    <col min="15916" max="15916" width="4.44140625" style="1" customWidth="1"/>
    <col min="15917" max="15918" width="5.33203125" style="1" customWidth="1"/>
    <col min="15919" max="15919" width="2.6640625" style="1" customWidth="1"/>
    <col min="15920" max="15920" width="4.5546875" style="1" customWidth="1"/>
    <col min="15921" max="15921" width="3.5546875" style="1" customWidth="1"/>
    <col min="15922" max="15922" width="3" style="1" customWidth="1"/>
    <col min="15923" max="15926" width="3.5546875" style="1" customWidth="1"/>
    <col min="15927" max="15928" width="4.44140625" style="1" customWidth="1"/>
    <col min="15929" max="15929" width="5.33203125" style="1" customWidth="1"/>
    <col min="15930" max="16021" width="10.5546875" style="1" customWidth="1"/>
    <col min="16022" max="16128" width="10.6640625" style="1"/>
    <col min="16129" max="16129" width="13.5546875" style="1" customWidth="1"/>
    <col min="16130" max="16130" width="4.88671875" style="1" customWidth="1"/>
    <col min="16131" max="16134" width="4.33203125" style="1" customWidth="1"/>
    <col min="16135" max="16135" width="5.6640625" style="1" customWidth="1"/>
    <col min="16136" max="16139" width="5.44140625" style="1" bestFit="1" customWidth="1"/>
    <col min="16140" max="16142" width="5.88671875" style="1" customWidth="1"/>
    <col min="16143" max="16143" width="13.5546875" style="1" customWidth="1"/>
    <col min="16144" max="16144" width="5.109375" style="1" customWidth="1"/>
    <col min="16145" max="16145" width="7" style="1" customWidth="1"/>
    <col min="16146" max="16146" width="7.6640625" style="1" customWidth="1"/>
    <col min="16147" max="16147" width="5.44140625" style="1" bestFit="1" customWidth="1"/>
    <col min="16148" max="16148" width="7.5546875" style="1" bestFit="1" customWidth="1"/>
    <col min="16149" max="16149" width="5.44140625" style="1" bestFit="1" customWidth="1"/>
    <col min="16150" max="16150" width="5.5546875" style="1" bestFit="1" customWidth="1"/>
    <col min="16151" max="16151" width="5.44140625" style="1" bestFit="1" customWidth="1"/>
    <col min="16152" max="16152" width="7" style="1" bestFit="1" customWidth="1"/>
    <col min="16153" max="16155" width="7.6640625" style="1" customWidth="1"/>
    <col min="16156" max="16158" width="2.6640625" style="1" customWidth="1"/>
    <col min="16159" max="16159" width="4.88671875" style="1" customWidth="1"/>
    <col min="16160" max="16160" width="14.44140625" style="1" customWidth="1"/>
    <col min="16161" max="16161" width="4.33203125" style="1" customWidth="1"/>
    <col min="16162" max="16165" width="5.109375" style="1" customWidth="1"/>
    <col min="16166" max="16166" width="6.5546875" style="1" customWidth="1"/>
    <col min="16167" max="16167" width="5" style="1" customWidth="1"/>
    <col min="16168" max="16170" width="7.44140625" style="1" customWidth="1"/>
    <col min="16171" max="16171" width="3.5546875" style="1" customWidth="1"/>
    <col min="16172" max="16172" width="4.44140625" style="1" customWidth="1"/>
    <col min="16173" max="16174" width="5.33203125" style="1" customWidth="1"/>
    <col min="16175" max="16175" width="2.6640625" style="1" customWidth="1"/>
    <col min="16176" max="16176" width="4.5546875" style="1" customWidth="1"/>
    <col min="16177" max="16177" width="3.5546875" style="1" customWidth="1"/>
    <col min="16178" max="16178" width="3" style="1" customWidth="1"/>
    <col min="16179" max="16182" width="3.5546875" style="1" customWidth="1"/>
    <col min="16183" max="16184" width="4.44140625" style="1" customWidth="1"/>
    <col min="16185" max="16185" width="5.33203125" style="1" customWidth="1"/>
    <col min="16186" max="16277" width="10.5546875" style="1" customWidth="1"/>
    <col min="16278" max="16384" width="10.6640625" style="1"/>
  </cols>
  <sheetData>
    <row r="1" spans="1:57" ht="75" customHeight="1">
      <c r="A1" s="160" t="s">
        <v>24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</row>
    <row r="2" spans="1:57" ht="75" customHeight="1">
      <c r="A2" s="160" t="s">
        <v>25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AH2" s="3" t="s">
        <v>23</v>
      </c>
    </row>
    <row r="3" spans="1:57" ht="75" customHeight="1" thickBot="1">
      <c r="A3" s="162" t="s">
        <v>26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1"/>
      <c r="O3" s="163"/>
      <c r="P3" s="163"/>
      <c r="Q3" s="163"/>
      <c r="R3" s="163"/>
      <c r="S3" s="163"/>
      <c r="T3" s="163"/>
      <c r="U3" s="163"/>
      <c r="V3" s="163"/>
      <c r="W3" s="163"/>
      <c r="X3" s="163"/>
    </row>
    <row r="4" spans="1:57" ht="26.1" customHeight="1" thickTop="1" thickBot="1">
      <c r="A4" s="164" t="s">
        <v>27</v>
      </c>
      <c r="B4" s="165"/>
      <c r="C4" s="164" t="s">
        <v>28</v>
      </c>
      <c r="D4" s="168"/>
      <c r="E4" s="168"/>
      <c r="F4" s="165"/>
      <c r="G4" s="170"/>
      <c r="H4" s="164" t="s">
        <v>29</v>
      </c>
      <c r="I4" s="168"/>
      <c r="J4" s="168"/>
      <c r="K4" s="165"/>
      <c r="L4" s="164" t="s">
        <v>30</v>
      </c>
      <c r="M4" s="165"/>
      <c r="N4" s="4"/>
      <c r="O4" s="164" t="s">
        <v>27</v>
      </c>
      <c r="P4" s="165"/>
      <c r="Q4" s="172" t="s">
        <v>31</v>
      </c>
      <c r="R4" s="173"/>
      <c r="S4" s="173"/>
      <c r="T4" s="173"/>
      <c r="U4" s="173"/>
      <c r="V4" s="173"/>
      <c r="W4" s="173"/>
      <c r="X4" s="174"/>
      <c r="AF4" s="164" t="s">
        <v>27</v>
      </c>
      <c r="AG4" s="165"/>
      <c r="AH4" s="164" t="s">
        <v>28</v>
      </c>
      <c r="AI4" s="168"/>
      <c r="AJ4" s="168"/>
      <c r="AK4" s="165"/>
      <c r="AL4" s="5"/>
      <c r="AM4" s="164" t="s">
        <v>32</v>
      </c>
      <c r="AN4" s="168"/>
      <c r="AO4" s="168"/>
      <c r="AP4" s="165"/>
    </row>
    <row r="5" spans="1:57" ht="53.1" customHeight="1" thickTop="1" thickBot="1">
      <c r="A5" s="166"/>
      <c r="B5" s="167"/>
      <c r="C5" s="166"/>
      <c r="D5" s="169"/>
      <c r="E5" s="169"/>
      <c r="F5" s="167"/>
      <c r="G5" s="171"/>
      <c r="H5" s="166"/>
      <c r="I5" s="169"/>
      <c r="J5" s="169"/>
      <c r="K5" s="167"/>
      <c r="L5" s="166"/>
      <c r="M5" s="167"/>
      <c r="N5" s="4"/>
      <c r="O5" s="166"/>
      <c r="P5" s="167"/>
      <c r="Q5" s="172" t="s">
        <v>33</v>
      </c>
      <c r="R5" s="173"/>
      <c r="S5" s="174"/>
      <c r="T5" s="172" t="s">
        <v>34</v>
      </c>
      <c r="U5" s="174"/>
      <c r="V5" s="172" t="s">
        <v>35</v>
      </c>
      <c r="W5" s="174"/>
      <c r="X5" s="6"/>
      <c r="AF5" s="166"/>
      <c r="AG5" s="167"/>
      <c r="AH5" s="166"/>
      <c r="AI5" s="169"/>
      <c r="AJ5" s="169"/>
      <c r="AK5" s="167"/>
      <c r="AL5" s="7"/>
      <c r="AM5" s="166"/>
      <c r="AN5" s="169"/>
      <c r="AO5" s="169"/>
      <c r="AP5" s="167"/>
    </row>
    <row r="6" spans="1:57" s="17" customFormat="1" ht="13.5" customHeight="1" thickTop="1">
      <c r="A6" s="8"/>
      <c r="B6" s="9"/>
      <c r="C6" s="10"/>
      <c r="D6" s="10"/>
      <c r="E6" s="10"/>
      <c r="F6" s="11"/>
      <c r="G6" s="12"/>
      <c r="H6" s="10"/>
      <c r="I6" s="10"/>
      <c r="J6" s="10"/>
      <c r="K6" s="12"/>
      <c r="L6" s="10"/>
      <c r="M6" s="10"/>
      <c r="N6" s="13"/>
      <c r="O6" s="14"/>
      <c r="P6" s="12"/>
      <c r="Q6" s="10"/>
      <c r="R6" s="10"/>
      <c r="S6" s="12"/>
      <c r="T6" s="10"/>
      <c r="U6" s="12"/>
      <c r="V6" s="10"/>
      <c r="W6" s="12"/>
      <c r="X6" s="15"/>
      <c r="Y6" s="175" t="s">
        <v>36</v>
      </c>
      <c r="Z6" s="176"/>
      <c r="AA6" s="177"/>
      <c r="AB6" s="181" t="s">
        <v>37</v>
      </c>
      <c r="AC6" s="183" t="s">
        <v>38</v>
      </c>
      <c r="AD6" s="183" t="s">
        <v>39</v>
      </c>
      <c r="AE6" s="16"/>
      <c r="AF6" s="14"/>
      <c r="AG6" s="12"/>
      <c r="AH6" s="10"/>
      <c r="AI6" s="10"/>
      <c r="AJ6" s="10"/>
      <c r="AK6" s="12"/>
      <c r="AL6" s="12"/>
      <c r="AM6" s="10"/>
      <c r="AN6" s="10"/>
      <c r="AO6" s="10"/>
      <c r="AP6" s="10"/>
    </row>
    <row r="7" spans="1:57" s="17" customFormat="1" ht="13.5" customHeight="1">
      <c r="A7" s="18"/>
      <c r="B7" s="13"/>
      <c r="F7" s="19"/>
      <c r="G7" s="20"/>
      <c r="K7" s="20"/>
      <c r="N7" s="13"/>
      <c r="O7" s="21"/>
      <c r="P7" s="20"/>
      <c r="S7" s="20"/>
      <c r="U7" s="22"/>
      <c r="W7" s="20"/>
      <c r="X7" s="23"/>
      <c r="Y7" s="178"/>
      <c r="Z7" s="179"/>
      <c r="AA7" s="180"/>
      <c r="AB7" s="181"/>
      <c r="AC7" s="183"/>
      <c r="AD7" s="183"/>
      <c r="AE7" s="16"/>
      <c r="AF7" s="13"/>
      <c r="AG7" s="20"/>
      <c r="AK7" s="20"/>
      <c r="AL7" s="20"/>
      <c r="AV7" s="24"/>
      <c r="AW7" s="24"/>
      <c r="AX7" s="24"/>
      <c r="AY7" s="24"/>
      <c r="AZ7" s="24"/>
    </row>
    <row r="8" spans="1:57" s="17" customFormat="1" ht="13.5" customHeight="1">
      <c r="A8" s="18"/>
      <c r="B8" s="13" t="s">
        <v>40</v>
      </c>
      <c r="C8" s="17" t="s">
        <v>41</v>
      </c>
      <c r="D8" s="17" t="s">
        <v>42</v>
      </c>
      <c r="E8" s="17" t="s">
        <v>43</v>
      </c>
      <c r="F8" s="19" t="s">
        <v>44</v>
      </c>
      <c r="G8" s="20" t="s">
        <v>45</v>
      </c>
      <c r="H8" s="17" t="s">
        <v>46</v>
      </c>
      <c r="I8" s="17" t="s">
        <v>47</v>
      </c>
      <c r="J8" s="17" t="s">
        <v>48</v>
      </c>
      <c r="K8" s="20" t="s">
        <v>49</v>
      </c>
      <c r="L8" s="17" t="s">
        <v>50</v>
      </c>
      <c r="M8" s="17" t="s">
        <v>51</v>
      </c>
      <c r="N8" s="13"/>
      <c r="O8" s="21"/>
      <c r="P8" s="20" t="s">
        <v>40</v>
      </c>
      <c r="Q8" s="17" t="s">
        <v>52</v>
      </c>
      <c r="R8" s="17" t="s">
        <v>53</v>
      </c>
      <c r="S8" s="20" t="s">
        <v>54</v>
      </c>
      <c r="T8" s="17" t="s">
        <v>55</v>
      </c>
      <c r="U8" s="20" t="s">
        <v>56</v>
      </c>
      <c r="V8" s="17" t="s">
        <v>57</v>
      </c>
      <c r="W8" s="20" t="s">
        <v>58</v>
      </c>
      <c r="X8" s="23" t="s">
        <v>59</v>
      </c>
      <c r="Y8" s="185" t="s">
        <v>60</v>
      </c>
      <c r="Z8" s="186"/>
      <c r="AA8" s="187"/>
      <c r="AB8" s="181"/>
      <c r="AC8" s="183"/>
      <c r="AD8" s="183"/>
      <c r="AE8" s="16"/>
      <c r="AF8" s="21"/>
      <c r="AG8" s="20" t="s">
        <v>40</v>
      </c>
      <c r="AH8" s="17" t="s">
        <v>41</v>
      </c>
      <c r="AI8" s="17" t="s">
        <v>42</v>
      </c>
      <c r="AJ8" s="17" t="s">
        <v>43</v>
      </c>
      <c r="AK8" s="20" t="s">
        <v>44</v>
      </c>
      <c r="AL8" s="20" t="s">
        <v>45</v>
      </c>
      <c r="AM8" s="17" t="s">
        <v>61</v>
      </c>
      <c r="AN8" s="17" t="s">
        <v>62</v>
      </c>
      <c r="AO8" s="17" t="s">
        <v>63</v>
      </c>
      <c r="AP8" s="17" t="s">
        <v>64</v>
      </c>
    </row>
    <row r="9" spans="1:57" s="17" customFormat="1" ht="13.5" customHeight="1">
      <c r="A9" s="18"/>
      <c r="B9" s="13" t="s">
        <v>65</v>
      </c>
      <c r="C9" s="17" t="s">
        <v>66</v>
      </c>
      <c r="D9" s="17" t="s">
        <v>67</v>
      </c>
      <c r="E9" s="17" t="s">
        <v>67</v>
      </c>
      <c r="F9" s="19" t="s">
        <v>67</v>
      </c>
      <c r="G9" s="20" t="s">
        <v>68</v>
      </c>
      <c r="H9" s="17" t="s">
        <v>67</v>
      </c>
      <c r="I9" s="17" t="s">
        <v>67</v>
      </c>
      <c r="J9" s="17" t="s">
        <v>67</v>
      </c>
      <c r="K9" s="20" t="s">
        <v>67</v>
      </c>
      <c r="L9" s="17" t="s">
        <v>69</v>
      </c>
      <c r="M9" s="17" t="s">
        <v>70</v>
      </c>
      <c r="N9" s="13"/>
      <c r="O9" s="21"/>
      <c r="P9" s="20" t="s">
        <v>65</v>
      </c>
      <c r="Q9" s="17" t="s">
        <v>71</v>
      </c>
      <c r="R9" s="17" t="s">
        <v>72</v>
      </c>
      <c r="S9" s="20" t="s">
        <v>67</v>
      </c>
      <c r="T9" s="17" t="s">
        <v>73</v>
      </c>
      <c r="U9" s="20" t="s">
        <v>67</v>
      </c>
      <c r="V9" s="17" t="s">
        <v>73</v>
      </c>
      <c r="W9" s="20" t="s">
        <v>67</v>
      </c>
      <c r="X9" s="23" t="s">
        <v>73</v>
      </c>
      <c r="Y9" s="188"/>
      <c r="Z9" s="189"/>
      <c r="AA9" s="190"/>
      <c r="AB9" s="181"/>
      <c r="AC9" s="183"/>
      <c r="AD9" s="183"/>
      <c r="AE9" s="16"/>
      <c r="AF9" s="21"/>
      <c r="AG9" s="20" t="s">
        <v>65</v>
      </c>
      <c r="AH9" s="17" t="s">
        <v>66</v>
      </c>
      <c r="AI9" s="17" t="s">
        <v>67</v>
      </c>
      <c r="AJ9" s="17" t="s">
        <v>67</v>
      </c>
      <c r="AK9" s="20" t="s">
        <v>67</v>
      </c>
      <c r="AL9" s="20" t="s">
        <v>68</v>
      </c>
      <c r="AN9" s="17" t="s">
        <v>67</v>
      </c>
      <c r="AO9" s="17" t="s">
        <v>67</v>
      </c>
      <c r="AP9" s="17" t="s">
        <v>68</v>
      </c>
      <c r="AV9" s="24"/>
      <c r="AW9" s="24"/>
      <c r="AX9" s="24"/>
      <c r="AY9" s="24"/>
      <c r="AZ9" s="24"/>
    </row>
    <row r="10" spans="1:57" s="17" customFormat="1" ht="20.100000000000001" customHeight="1" thickBot="1">
      <c r="A10" s="25"/>
      <c r="B10" s="26"/>
      <c r="C10" s="27"/>
      <c r="D10" s="27"/>
      <c r="E10" s="27"/>
      <c r="F10" s="28"/>
      <c r="G10" s="29" t="s">
        <v>74</v>
      </c>
      <c r="H10" s="27" t="s">
        <v>75</v>
      </c>
      <c r="I10" s="27" t="s">
        <v>75</v>
      </c>
      <c r="J10" s="27" t="s">
        <v>75</v>
      </c>
      <c r="K10" s="29" t="s">
        <v>75</v>
      </c>
      <c r="L10" s="27"/>
      <c r="M10" s="27"/>
      <c r="N10" s="13"/>
      <c r="O10" s="30"/>
      <c r="P10" s="29"/>
      <c r="Q10" s="27" t="s">
        <v>76</v>
      </c>
      <c r="R10" s="27" t="s">
        <v>77</v>
      </c>
      <c r="S10" s="29" t="s">
        <v>75</v>
      </c>
      <c r="T10" s="27" t="s">
        <v>76</v>
      </c>
      <c r="U10" s="29" t="s">
        <v>75</v>
      </c>
      <c r="V10" s="27" t="s">
        <v>76</v>
      </c>
      <c r="W10" s="29" t="s">
        <v>75</v>
      </c>
      <c r="X10" s="31" t="s">
        <v>76</v>
      </c>
      <c r="Y10" s="29" t="s">
        <v>78</v>
      </c>
      <c r="Z10" s="31" t="s">
        <v>79</v>
      </c>
      <c r="AA10" s="31" t="s">
        <v>80</v>
      </c>
      <c r="AB10" s="182"/>
      <c r="AC10" s="184"/>
      <c r="AD10" s="184"/>
      <c r="AF10" s="30"/>
      <c r="AG10" s="29"/>
      <c r="AH10" s="27"/>
      <c r="AI10" s="27"/>
      <c r="AJ10" s="27"/>
      <c r="AK10" s="29"/>
      <c r="AL10" s="29" t="s">
        <v>74</v>
      </c>
      <c r="AM10" s="27"/>
      <c r="AN10" s="27"/>
      <c r="AO10" s="27"/>
      <c r="AP10" s="27" t="s">
        <v>74</v>
      </c>
      <c r="AV10" s="24"/>
      <c r="AW10" s="24"/>
      <c r="AX10" s="24"/>
      <c r="AY10" s="24"/>
      <c r="AZ10" s="24"/>
    </row>
    <row r="11" spans="1:57" ht="13.5" customHeight="1" thickTop="1">
      <c r="P11" s="33"/>
      <c r="S11" s="33"/>
      <c r="U11" s="34"/>
      <c r="W11" s="33"/>
      <c r="AV11" s="35"/>
      <c r="AW11" s="35"/>
      <c r="AX11" s="35"/>
      <c r="AY11" s="35"/>
      <c r="AZ11" s="35"/>
    </row>
    <row r="12" spans="1:57" ht="13.5" customHeight="1">
      <c r="A12" s="36" t="s">
        <v>81</v>
      </c>
      <c r="B12" s="37">
        <v>0.87850965377365264</v>
      </c>
      <c r="C12" s="38">
        <v>20</v>
      </c>
      <c r="D12" s="38">
        <v>3</v>
      </c>
      <c r="E12" s="38">
        <v>3.5</v>
      </c>
      <c r="F12" s="39">
        <v>2</v>
      </c>
      <c r="G12" s="40">
        <v>1.1191205780556084</v>
      </c>
      <c r="H12" s="41">
        <v>0.59642001688028479</v>
      </c>
      <c r="I12" s="42">
        <v>1.4142135623730951</v>
      </c>
      <c r="J12" s="41">
        <v>0.84346527674288896</v>
      </c>
      <c r="K12" s="43">
        <v>0.70004031998617022</v>
      </c>
      <c r="L12" s="41">
        <v>7.6780999999999988E-2</v>
      </c>
      <c r="M12" s="42">
        <v>87.399153407348393</v>
      </c>
      <c r="N12" s="44"/>
      <c r="O12" s="45" t="s">
        <v>81</v>
      </c>
      <c r="P12" s="37">
        <v>0.87850965377365264</v>
      </c>
      <c r="Q12" s="41">
        <v>0.38767991804285395</v>
      </c>
      <c r="R12" s="41">
        <v>0.27620792737522798</v>
      </c>
      <c r="S12" s="43">
        <v>0.58857012175504542</v>
      </c>
      <c r="T12" s="41">
        <v>0.61362409110321936</v>
      </c>
      <c r="U12" s="43">
        <v>0.74047902342724581</v>
      </c>
      <c r="V12" s="41">
        <v>0.16173574498248861</v>
      </c>
      <c r="W12" s="43">
        <v>0.38015837792916024</v>
      </c>
      <c r="X12" s="46">
        <v>-0.22594417306036535</v>
      </c>
      <c r="Y12" s="47" t="s">
        <v>82</v>
      </c>
      <c r="Z12" s="48" t="s">
        <v>82</v>
      </c>
      <c r="AA12" s="49" t="s">
        <v>83</v>
      </c>
      <c r="AB12" s="50" t="s">
        <v>84</v>
      </c>
      <c r="AC12" s="48"/>
      <c r="AD12" s="48"/>
      <c r="AE12" s="51"/>
      <c r="AF12" s="36" t="s">
        <v>81</v>
      </c>
      <c r="AG12" s="48">
        <v>0.87850965377365264</v>
      </c>
      <c r="AH12" s="38">
        <v>20</v>
      </c>
      <c r="AI12" s="38">
        <v>3</v>
      </c>
      <c r="AJ12" s="38">
        <v>3.5</v>
      </c>
      <c r="AK12" s="52">
        <v>2</v>
      </c>
      <c r="AL12" s="40">
        <v>1.1191205780556084</v>
      </c>
      <c r="AM12" s="38" t="s">
        <v>83</v>
      </c>
      <c r="AN12" s="38" t="s">
        <v>83</v>
      </c>
      <c r="AO12" s="38" t="s">
        <v>83</v>
      </c>
      <c r="AP12" s="38" t="s">
        <v>83</v>
      </c>
      <c r="BA12" s="35"/>
      <c r="BB12" s="35"/>
      <c r="BC12" s="53"/>
      <c r="BD12" s="53"/>
      <c r="BE12" s="53"/>
    </row>
    <row r="13" spans="1:57" ht="13.5" customHeight="1">
      <c r="A13" s="45" t="s">
        <v>85</v>
      </c>
      <c r="B13" s="54">
        <v>1.1140096537736528</v>
      </c>
      <c r="C13" s="38">
        <v>25</v>
      </c>
      <c r="D13" s="38">
        <v>3</v>
      </c>
      <c r="E13" s="38">
        <v>3.5</v>
      </c>
      <c r="F13" s="39">
        <v>2</v>
      </c>
      <c r="G13" s="40">
        <v>1.4191205780556087</v>
      </c>
      <c r="H13" s="41">
        <v>0.72099152804682021</v>
      </c>
      <c r="I13" s="42">
        <v>1.7677669529663689</v>
      </c>
      <c r="J13" s="42">
        <v>1.0196359973199147</v>
      </c>
      <c r="K13" s="43">
        <v>0.8774229900024183</v>
      </c>
      <c r="L13" s="41">
        <v>9.6780999999999992E-2</v>
      </c>
      <c r="M13" s="42">
        <v>86.876266890649575</v>
      </c>
      <c r="N13" s="44"/>
      <c r="O13" s="45" t="s">
        <v>85</v>
      </c>
      <c r="P13" s="54">
        <v>1.1140096537736528</v>
      </c>
      <c r="Q13" s="41">
        <v>0.7961397591383913</v>
      </c>
      <c r="R13" s="41">
        <v>0.44751881269250315</v>
      </c>
      <c r="S13" s="43">
        <v>0.74900550167049984</v>
      </c>
      <c r="T13" s="42">
        <v>1.2634426912641568</v>
      </c>
      <c r="U13" s="43">
        <v>0.94355696529649835</v>
      </c>
      <c r="V13" s="41">
        <v>0.32883682701262584</v>
      </c>
      <c r="W13" s="43">
        <v>0.48137172362511776</v>
      </c>
      <c r="X13" s="46">
        <v>-0.46730293212576546</v>
      </c>
      <c r="Y13" s="47" t="s">
        <v>82</v>
      </c>
      <c r="Z13" s="48" t="s">
        <v>82</v>
      </c>
      <c r="AA13" s="49" t="s">
        <v>83</v>
      </c>
      <c r="AB13" s="50" t="s">
        <v>84</v>
      </c>
      <c r="AC13" s="55"/>
      <c r="AD13" s="55"/>
      <c r="AE13" s="51"/>
      <c r="AF13" s="45" t="s">
        <v>85</v>
      </c>
      <c r="AG13" s="54">
        <v>1.1140096537736528</v>
      </c>
      <c r="AH13" s="38">
        <v>25</v>
      </c>
      <c r="AI13" s="38">
        <v>3</v>
      </c>
      <c r="AJ13" s="38">
        <v>3.5</v>
      </c>
      <c r="AK13" s="52">
        <v>2</v>
      </c>
      <c r="AL13" s="40">
        <v>1.4191205780556087</v>
      </c>
      <c r="AM13" s="38" t="s">
        <v>83</v>
      </c>
      <c r="AN13" s="38" t="s">
        <v>83</v>
      </c>
      <c r="AO13" s="38" t="s">
        <v>83</v>
      </c>
      <c r="AP13" s="38" t="s">
        <v>83</v>
      </c>
      <c r="BA13" s="35"/>
      <c r="BB13" s="35"/>
      <c r="BC13" s="53"/>
      <c r="BD13" s="53"/>
      <c r="BE13" s="53"/>
    </row>
    <row r="14" spans="1:57" ht="13.5" customHeight="1">
      <c r="A14" s="45" t="s">
        <v>86</v>
      </c>
      <c r="B14" s="54">
        <v>1.4515596537736528</v>
      </c>
      <c r="C14" s="38">
        <v>25</v>
      </c>
      <c r="D14" s="38">
        <v>4</v>
      </c>
      <c r="E14" s="38">
        <v>3.5</v>
      </c>
      <c r="F14" s="39">
        <v>2</v>
      </c>
      <c r="G14" s="40">
        <v>1.8491205780556086</v>
      </c>
      <c r="H14" s="41">
        <v>0.76060175888254267</v>
      </c>
      <c r="I14" s="42">
        <v>1.7677669529663689</v>
      </c>
      <c r="J14" s="42">
        <v>1.0756533229765224</v>
      </c>
      <c r="K14" s="43">
        <v>0.89211634246446536</v>
      </c>
      <c r="L14" s="41">
        <v>9.6780999999999992E-2</v>
      </c>
      <c r="M14" s="42">
        <v>66.67380134767194</v>
      </c>
      <c r="N14" s="44"/>
      <c r="O14" s="45" t="s">
        <v>86</v>
      </c>
      <c r="P14" s="54">
        <v>1.4515596537736528</v>
      </c>
      <c r="Q14" s="42">
        <v>1.0116558803402125</v>
      </c>
      <c r="R14" s="41">
        <v>0.58161256946556716</v>
      </c>
      <c r="S14" s="43">
        <v>0.73966282056847077</v>
      </c>
      <c r="T14" s="42">
        <v>1.5982007764887785</v>
      </c>
      <c r="U14" s="43">
        <v>0.92967906803767375</v>
      </c>
      <c r="V14" s="41">
        <v>0.42511098419164639</v>
      </c>
      <c r="W14" s="43">
        <v>0.47947784799218179</v>
      </c>
      <c r="X14" s="46">
        <v>-0.58654489614856609</v>
      </c>
      <c r="Y14" s="47" t="s">
        <v>82</v>
      </c>
      <c r="Z14" s="48" t="s">
        <v>82</v>
      </c>
      <c r="AA14" s="49" t="s">
        <v>83</v>
      </c>
      <c r="AB14" s="50" t="s">
        <v>84</v>
      </c>
      <c r="AC14" s="55"/>
      <c r="AD14" s="55"/>
      <c r="AE14" s="51"/>
      <c r="AF14" s="45" t="s">
        <v>86</v>
      </c>
      <c r="AG14" s="54">
        <v>1.4515596537736528</v>
      </c>
      <c r="AH14" s="38">
        <v>25</v>
      </c>
      <c r="AI14" s="38">
        <v>4</v>
      </c>
      <c r="AJ14" s="38">
        <v>3.5</v>
      </c>
      <c r="AK14" s="52">
        <v>2</v>
      </c>
      <c r="AL14" s="40">
        <v>1.8491205780556086</v>
      </c>
      <c r="AM14" s="38" t="s">
        <v>83</v>
      </c>
      <c r="AN14" s="38" t="s">
        <v>83</v>
      </c>
      <c r="AO14" s="38" t="s">
        <v>83</v>
      </c>
      <c r="AP14" s="38" t="s">
        <v>83</v>
      </c>
      <c r="BA14" s="35"/>
      <c r="BB14" s="35"/>
      <c r="BC14" s="53"/>
      <c r="BD14" s="53"/>
      <c r="BE14" s="53"/>
    </row>
    <row r="15" spans="1:57" ht="13.5" customHeight="1">
      <c r="A15" s="45" t="s">
        <v>87</v>
      </c>
      <c r="B15" s="54">
        <v>1.3634078052166256</v>
      </c>
      <c r="C15" s="38">
        <v>30</v>
      </c>
      <c r="D15" s="38">
        <v>3</v>
      </c>
      <c r="E15" s="38">
        <v>5</v>
      </c>
      <c r="F15" s="39">
        <v>2.5</v>
      </c>
      <c r="G15" s="40">
        <v>1.7368252295753193</v>
      </c>
      <c r="H15" s="41">
        <v>0.83533138887252867</v>
      </c>
      <c r="I15" s="42">
        <v>2.1213203435596428</v>
      </c>
      <c r="J15" s="42">
        <v>1.1813369792194841</v>
      </c>
      <c r="K15" s="40">
        <v>1.0485653986961228</v>
      </c>
      <c r="L15" s="41">
        <v>0.11570800000000001</v>
      </c>
      <c r="M15" s="42">
        <v>84.866757808838926</v>
      </c>
      <c r="N15" s="44"/>
      <c r="O15" s="45" t="s">
        <v>87</v>
      </c>
      <c r="P15" s="54">
        <v>1.3634078052166256</v>
      </c>
      <c r="Q15" s="42">
        <v>1.4048249936474007</v>
      </c>
      <c r="R15" s="41">
        <v>0.64897924163814402</v>
      </c>
      <c r="S15" s="43">
        <v>0.89935893374413489</v>
      </c>
      <c r="T15" s="42">
        <v>2.2303073901923978</v>
      </c>
      <c r="U15" s="40">
        <v>1.1331940933304983</v>
      </c>
      <c r="V15" s="41">
        <v>0.57934259710240366</v>
      </c>
      <c r="W15" s="43">
        <v>0.57755011059789796</v>
      </c>
      <c r="X15" s="46">
        <v>-0.825482396544997</v>
      </c>
      <c r="Y15" s="47" t="s">
        <v>82</v>
      </c>
      <c r="Z15" s="48" t="s">
        <v>88</v>
      </c>
      <c r="AA15" s="49" t="s">
        <v>83</v>
      </c>
      <c r="AB15" s="50" t="s">
        <v>84</v>
      </c>
      <c r="AC15" s="55"/>
      <c r="AD15" s="55"/>
      <c r="AE15" s="51"/>
      <c r="AF15" s="45" t="s">
        <v>87</v>
      </c>
      <c r="AG15" s="54">
        <v>1.3634078052166256</v>
      </c>
      <c r="AH15" s="38">
        <v>30</v>
      </c>
      <c r="AI15" s="38">
        <v>3</v>
      </c>
      <c r="AJ15" s="38">
        <v>5</v>
      </c>
      <c r="AK15" s="52">
        <v>2.5</v>
      </c>
      <c r="AL15" s="40">
        <v>1.7368252295753193</v>
      </c>
      <c r="AM15" s="38" t="s">
        <v>83</v>
      </c>
      <c r="AN15" s="38" t="s">
        <v>83</v>
      </c>
      <c r="AO15" s="38" t="s">
        <v>83</v>
      </c>
      <c r="AP15" s="38" t="s">
        <v>83</v>
      </c>
      <c r="BA15" s="35"/>
      <c r="BB15" s="35"/>
      <c r="BC15" s="53"/>
      <c r="BD15" s="53"/>
      <c r="BE15" s="53"/>
    </row>
    <row r="16" spans="1:57" ht="13.5" customHeight="1">
      <c r="A16" s="45" t="s">
        <v>89</v>
      </c>
      <c r="B16" s="54">
        <v>1.7794578052166254</v>
      </c>
      <c r="C16" s="38">
        <v>30</v>
      </c>
      <c r="D16" s="38">
        <v>4</v>
      </c>
      <c r="E16" s="38">
        <v>5</v>
      </c>
      <c r="F16" s="39">
        <v>2.5</v>
      </c>
      <c r="G16" s="40">
        <v>2.2668252295753191</v>
      </c>
      <c r="H16" s="41">
        <v>0.87847459754233947</v>
      </c>
      <c r="I16" s="42">
        <v>2.1213203435596428</v>
      </c>
      <c r="J16" s="42">
        <v>1.2423506900446228</v>
      </c>
      <c r="K16" s="40">
        <v>1.0582623659896389</v>
      </c>
      <c r="L16" s="41">
        <v>0.11570800000000001</v>
      </c>
      <c r="M16" s="42">
        <v>65.024301031916906</v>
      </c>
      <c r="N16" s="44"/>
      <c r="O16" s="45" t="s">
        <v>89</v>
      </c>
      <c r="P16" s="54">
        <v>1.7794578052166254</v>
      </c>
      <c r="Q16" s="42">
        <v>1.8027270303864211</v>
      </c>
      <c r="R16" s="41">
        <v>0.84973153199017526</v>
      </c>
      <c r="S16" s="43">
        <v>0.89177638259009029</v>
      </c>
      <c r="T16" s="42">
        <v>2.8568833998311396</v>
      </c>
      <c r="U16" s="40">
        <v>1.1226315387519843</v>
      </c>
      <c r="V16" s="41">
        <v>0.74857066094170266</v>
      </c>
      <c r="W16" s="43">
        <v>0.57465525429624842</v>
      </c>
      <c r="X16" s="56">
        <v>-1.0541563694447185</v>
      </c>
      <c r="Y16" s="47" t="s">
        <v>82</v>
      </c>
      <c r="Z16" s="48" t="s">
        <v>82</v>
      </c>
      <c r="AA16" s="49" t="s">
        <v>83</v>
      </c>
      <c r="AB16" s="50" t="s">
        <v>84</v>
      </c>
      <c r="AC16" s="55"/>
      <c r="AD16" s="55"/>
      <c r="AE16" s="51"/>
      <c r="AF16" s="45" t="s">
        <v>89</v>
      </c>
      <c r="AG16" s="54">
        <v>1.7794578052166254</v>
      </c>
      <c r="AH16" s="38">
        <v>30</v>
      </c>
      <c r="AI16" s="38">
        <v>4</v>
      </c>
      <c r="AJ16" s="38">
        <v>5</v>
      </c>
      <c r="AK16" s="52">
        <v>2.5</v>
      </c>
      <c r="AL16" s="40">
        <v>2.2668252295753191</v>
      </c>
      <c r="AM16" s="38" t="s">
        <v>83</v>
      </c>
      <c r="AN16" s="38" t="s">
        <v>83</v>
      </c>
      <c r="AO16" s="38" t="s">
        <v>83</v>
      </c>
      <c r="AP16" s="38" t="s">
        <v>83</v>
      </c>
      <c r="BA16" s="35"/>
      <c r="BB16" s="35"/>
      <c r="BC16" s="53"/>
      <c r="BD16" s="53"/>
      <c r="BE16" s="53"/>
    </row>
    <row r="17" spans="1:57" ht="13.5" customHeight="1">
      <c r="A17" s="45" t="s">
        <v>90</v>
      </c>
      <c r="B17" s="54">
        <v>2.0934578052166253</v>
      </c>
      <c r="C17" s="38">
        <v>35</v>
      </c>
      <c r="D17" s="38">
        <v>4</v>
      </c>
      <c r="E17" s="38">
        <v>5</v>
      </c>
      <c r="F17" s="39">
        <v>2.5</v>
      </c>
      <c r="G17" s="40">
        <v>2.666825229575319</v>
      </c>
      <c r="H17" s="42">
        <v>1.0029311638378064</v>
      </c>
      <c r="I17" s="42">
        <v>2.4748737341529163</v>
      </c>
      <c r="J17" s="42">
        <v>1.4183588540260583</v>
      </c>
      <c r="K17" s="40">
        <v>1.2358075926014771</v>
      </c>
      <c r="L17" s="41">
        <v>0.13570800000000002</v>
      </c>
      <c r="M17" s="42">
        <v>64.82480786659913</v>
      </c>
      <c r="N17" s="44"/>
      <c r="O17" s="45" t="s">
        <v>90</v>
      </c>
      <c r="P17" s="54">
        <v>2.0934578052166253</v>
      </c>
      <c r="Q17" s="42">
        <v>2.9540858490857436</v>
      </c>
      <c r="R17" s="42">
        <v>1.1830213914430774</v>
      </c>
      <c r="S17" s="40">
        <v>1.0524810342168129</v>
      </c>
      <c r="T17" s="42">
        <v>4.6883428541037651</v>
      </c>
      <c r="U17" s="40">
        <v>1.3259049876451028</v>
      </c>
      <c r="V17" s="42">
        <v>1.2198288440677223</v>
      </c>
      <c r="W17" s="40">
        <v>0.67631990840875245</v>
      </c>
      <c r="X17" s="56">
        <v>-1.7342570050180213</v>
      </c>
      <c r="Y17" s="47" t="s">
        <v>82</v>
      </c>
      <c r="Z17" s="48" t="s">
        <v>82</v>
      </c>
      <c r="AA17" s="49" t="s">
        <v>83</v>
      </c>
      <c r="AB17" s="50" t="s">
        <v>84</v>
      </c>
      <c r="AC17" s="55"/>
      <c r="AD17" s="55"/>
      <c r="AE17" s="51"/>
      <c r="AF17" s="45" t="s">
        <v>90</v>
      </c>
      <c r="AG17" s="54">
        <v>2.0934578052166253</v>
      </c>
      <c r="AH17" s="38">
        <v>35</v>
      </c>
      <c r="AI17" s="38">
        <v>4</v>
      </c>
      <c r="AJ17" s="38">
        <v>5</v>
      </c>
      <c r="AK17" s="52">
        <v>2.5</v>
      </c>
      <c r="AL17" s="40">
        <v>2.666825229575319</v>
      </c>
      <c r="AM17" s="38" t="s">
        <v>83</v>
      </c>
      <c r="AN17" s="38" t="s">
        <v>83</v>
      </c>
      <c r="AO17" s="38" t="s">
        <v>83</v>
      </c>
      <c r="AP17" s="38" t="s">
        <v>83</v>
      </c>
      <c r="BA17" s="35"/>
      <c r="BB17" s="35"/>
      <c r="BC17" s="53"/>
      <c r="BD17" s="53"/>
      <c r="BE17" s="53"/>
    </row>
    <row r="18" spans="1:57" ht="13.5" customHeight="1">
      <c r="A18" s="45" t="s">
        <v>91</v>
      </c>
      <c r="B18" s="54">
        <v>2.4167232395119407</v>
      </c>
      <c r="C18" s="38">
        <v>40</v>
      </c>
      <c r="D18" s="38">
        <v>4</v>
      </c>
      <c r="E18" s="38">
        <v>6</v>
      </c>
      <c r="F18" s="39">
        <v>3</v>
      </c>
      <c r="G18" s="40">
        <v>3.0786283305884594</v>
      </c>
      <c r="H18" s="42">
        <v>1.1196106423607017</v>
      </c>
      <c r="I18" s="42">
        <v>2.8284271247461903</v>
      </c>
      <c r="J18" s="42">
        <v>1.5833685550037573</v>
      </c>
      <c r="K18" s="40">
        <v>1.4036412822170521</v>
      </c>
      <c r="L18" s="41">
        <v>0.1548496</v>
      </c>
      <c r="M18" s="42">
        <v>64.074196609816198</v>
      </c>
      <c r="N18" s="44"/>
      <c r="O18" s="45" t="s">
        <v>91</v>
      </c>
      <c r="P18" s="54">
        <v>2.4167232395119407</v>
      </c>
      <c r="Q18" s="42">
        <v>4.4729735501028172</v>
      </c>
      <c r="R18" s="42">
        <v>1.5529058730340417</v>
      </c>
      <c r="S18" s="40">
        <v>1.2053676574351371</v>
      </c>
      <c r="T18" s="42">
        <v>7.102761677044759</v>
      </c>
      <c r="U18" s="40">
        <v>1.518920314751506</v>
      </c>
      <c r="V18" s="42">
        <v>1.8431854231608753</v>
      </c>
      <c r="W18" s="40">
        <v>0.77375930147334959</v>
      </c>
      <c r="X18" s="56">
        <v>-2.6297881269419419</v>
      </c>
      <c r="Y18" s="47" t="s">
        <v>82</v>
      </c>
      <c r="Z18" s="48" t="s">
        <v>88</v>
      </c>
      <c r="AA18" s="49" t="s">
        <v>83</v>
      </c>
      <c r="AB18" s="50" t="s">
        <v>84</v>
      </c>
      <c r="AC18" s="55"/>
      <c r="AD18" s="55"/>
      <c r="AE18" s="51"/>
      <c r="AF18" s="45" t="s">
        <v>91</v>
      </c>
      <c r="AG18" s="54">
        <v>2.4167232395119407</v>
      </c>
      <c r="AH18" s="38">
        <v>40</v>
      </c>
      <c r="AI18" s="38">
        <v>4</v>
      </c>
      <c r="AJ18" s="38">
        <v>6</v>
      </c>
      <c r="AK18" s="52">
        <v>3</v>
      </c>
      <c r="AL18" s="40">
        <v>3.0786283305884594</v>
      </c>
      <c r="AM18" s="38" t="s">
        <v>83</v>
      </c>
      <c r="AN18" s="38" t="s">
        <v>83</v>
      </c>
      <c r="AO18" s="38" t="s">
        <v>83</v>
      </c>
      <c r="AP18" s="38" t="s">
        <v>83</v>
      </c>
      <c r="BA18" s="35"/>
      <c r="BB18" s="35"/>
      <c r="BC18" s="53"/>
      <c r="BD18" s="53"/>
      <c r="BE18" s="53"/>
    </row>
    <row r="19" spans="1:57" ht="13.5" customHeight="1">
      <c r="A19" s="45" t="s">
        <v>92</v>
      </c>
      <c r="B19" s="54">
        <v>2.9740732395119407</v>
      </c>
      <c r="C19" s="38">
        <v>40</v>
      </c>
      <c r="D19" s="38">
        <v>5</v>
      </c>
      <c r="E19" s="38">
        <v>6</v>
      </c>
      <c r="F19" s="39">
        <v>3</v>
      </c>
      <c r="G19" s="40">
        <v>3.7886283305884594</v>
      </c>
      <c r="H19" s="42">
        <v>1.1619401162309964</v>
      </c>
      <c r="I19" s="42">
        <v>2.8284271247461903</v>
      </c>
      <c r="J19" s="42">
        <v>1.6432314710392455</v>
      </c>
      <c r="K19" s="40">
        <v>1.4144890443002187</v>
      </c>
      <c r="L19" s="41">
        <v>0.1548496</v>
      </c>
      <c r="M19" s="42">
        <v>52.066505270533135</v>
      </c>
      <c r="N19" s="44"/>
      <c r="O19" s="45" t="s">
        <v>92</v>
      </c>
      <c r="P19" s="54">
        <v>2.9740732395119407</v>
      </c>
      <c r="Q19" s="42">
        <v>5.4269863229270516</v>
      </c>
      <c r="R19" s="42">
        <v>1.9122169880784541</v>
      </c>
      <c r="S19" s="40">
        <v>1.1968462469664891</v>
      </c>
      <c r="T19" s="42">
        <v>8.6061833659625204</v>
      </c>
      <c r="U19" s="40">
        <v>1.5071771327332704</v>
      </c>
      <c r="V19" s="42">
        <v>2.2477892798915824</v>
      </c>
      <c r="W19" s="40">
        <v>0.77025902677051339</v>
      </c>
      <c r="X19" s="56">
        <v>-3.1791970430354692</v>
      </c>
      <c r="Y19" s="47" t="s">
        <v>82</v>
      </c>
      <c r="Z19" s="48" t="s">
        <v>82</v>
      </c>
      <c r="AA19" s="49" t="s">
        <v>83</v>
      </c>
      <c r="AB19" s="50" t="s">
        <v>84</v>
      </c>
      <c r="AC19" s="55"/>
      <c r="AD19" s="55"/>
      <c r="AE19" s="51"/>
      <c r="AF19" s="45" t="s">
        <v>92</v>
      </c>
      <c r="AG19" s="54">
        <v>2.9740732395119407</v>
      </c>
      <c r="AH19" s="38">
        <v>40</v>
      </c>
      <c r="AI19" s="38">
        <v>5</v>
      </c>
      <c r="AJ19" s="38">
        <v>6</v>
      </c>
      <c r="AK19" s="52">
        <v>3</v>
      </c>
      <c r="AL19" s="40">
        <v>3.7886283305884594</v>
      </c>
      <c r="AM19" s="38" t="s">
        <v>83</v>
      </c>
      <c r="AN19" s="38" t="s">
        <v>83</v>
      </c>
      <c r="AO19" s="38" t="s">
        <v>83</v>
      </c>
      <c r="AP19" s="38" t="s">
        <v>83</v>
      </c>
      <c r="BA19" s="35"/>
      <c r="BB19" s="35"/>
      <c r="BC19" s="53"/>
      <c r="BD19" s="53"/>
      <c r="BE19" s="53"/>
    </row>
    <row r="20" spans="1:57" s="69" customFormat="1" ht="13.5" customHeight="1">
      <c r="A20" s="57" t="s">
        <v>93</v>
      </c>
      <c r="B20" s="58">
        <v>2.7416732982245855</v>
      </c>
      <c r="C20" s="59">
        <v>45</v>
      </c>
      <c r="D20" s="59">
        <v>4</v>
      </c>
      <c r="E20" s="59">
        <v>7</v>
      </c>
      <c r="F20" s="60">
        <v>3.5</v>
      </c>
      <c r="G20" s="61">
        <v>3.4925774499676248</v>
      </c>
      <c r="H20" s="62">
        <v>1.2345618643875653</v>
      </c>
      <c r="I20" s="62">
        <v>3.1819805153394638</v>
      </c>
      <c r="J20" s="62">
        <v>1.7459341322055084</v>
      </c>
      <c r="K20" s="61">
        <v>1.5739190956085742</v>
      </c>
      <c r="L20" s="63">
        <v>0.17399119999999998</v>
      </c>
      <c r="M20" s="62">
        <v>63.461682364806478</v>
      </c>
      <c r="N20" s="64"/>
      <c r="O20" s="57" t="s">
        <v>93</v>
      </c>
      <c r="P20" s="58">
        <v>2.7416732982245855</v>
      </c>
      <c r="Q20" s="62">
        <v>6.4316803519092094</v>
      </c>
      <c r="R20" s="62">
        <v>1.9696224778433735</v>
      </c>
      <c r="S20" s="61">
        <v>1.3570292330933735</v>
      </c>
      <c r="T20" s="62">
        <v>10.212336687997086</v>
      </c>
      <c r="U20" s="61">
        <v>1.7099741276052645</v>
      </c>
      <c r="V20" s="62">
        <v>2.6510240158213332</v>
      </c>
      <c r="W20" s="61">
        <v>0.87123197936060237</v>
      </c>
      <c r="X20" s="65">
        <v>-3.7806563360878762</v>
      </c>
      <c r="Y20" s="66" t="s">
        <v>82</v>
      </c>
      <c r="Z20" s="67" t="s">
        <v>94</v>
      </c>
      <c r="AA20" s="49" t="s">
        <v>83</v>
      </c>
      <c r="AB20" s="67" t="s">
        <v>84</v>
      </c>
      <c r="AC20" s="68"/>
      <c r="AD20" s="68"/>
      <c r="AF20" s="57" t="s">
        <v>93</v>
      </c>
      <c r="AG20" s="58">
        <v>2.7416732982245855</v>
      </c>
      <c r="AH20" s="59">
        <v>45</v>
      </c>
      <c r="AI20" s="59">
        <v>4</v>
      </c>
      <c r="AJ20" s="59">
        <v>7</v>
      </c>
      <c r="AK20" s="70">
        <v>3.5</v>
      </c>
      <c r="AL20" s="61">
        <v>3.4925774499676248</v>
      </c>
      <c r="AM20" s="59" t="s">
        <v>83</v>
      </c>
      <c r="AN20" s="59" t="s">
        <v>83</v>
      </c>
      <c r="AO20" s="59" t="s">
        <v>83</v>
      </c>
      <c r="AP20" s="59" t="s">
        <v>83</v>
      </c>
      <c r="BA20" s="71"/>
      <c r="BB20" s="71"/>
      <c r="BC20" s="72"/>
      <c r="BD20" s="72"/>
      <c r="BE20" s="72"/>
    </row>
    <row r="21" spans="1:57" s="69" customFormat="1" ht="13.5" customHeight="1">
      <c r="A21" s="57" t="s">
        <v>95</v>
      </c>
      <c r="B21" s="58">
        <v>3.0615607982245856</v>
      </c>
      <c r="C21" s="59">
        <v>45</v>
      </c>
      <c r="D21" s="59">
        <v>4.5</v>
      </c>
      <c r="E21" s="59">
        <v>7</v>
      </c>
      <c r="F21" s="60">
        <v>3.5</v>
      </c>
      <c r="G21" s="61">
        <v>3.900077449967625</v>
      </c>
      <c r="H21" s="62">
        <v>1.257425978345817</v>
      </c>
      <c r="I21" s="62">
        <v>3.1819805153394638</v>
      </c>
      <c r="J21" s="62">
        <v>1.7782688722569122</v>
      </c>
      <c r="K21" s="61">
        <v>1.5769396946164982</v>
      </c>
      <c r="L21" s="63">
        <v>0.17399119999999998</v>
      </c>
      <c r="M21" s="62">
        <v>56.830881849838931</v>
      </c>
      <c r="N21" s="64"/>
      <c r="O21" s="57" t="s">
        <v>95</v>
      </c>
      <c r="P21" s="58">
        <v>3.0615607982245856</v>
      </c>
      <c r="Q21" s="62">
        <v>7.1478808162009573</v>
      </c>
      <c r="R21" s="62">
        <v>2.2043847784096235</v>
      </c>
      <c r="S21" s="61">
        <v>1.3537922869780925</v>
      </c>
      <c r="T21" s="62">
        <v>11.349483499931868</v>
      </c>
      <c r="U21" s="61">
        <v>1.7058916095215257</v>
      </c>
      <c r="V21" s="62">
        <v>2.946278132470046</v>
      </c>
      <c r="W21" s="61">
        <v>0.86916104901612212</v>
      </c>
      <c r="X21" s="65">
        <v>-4.2016026837309113</v>
      </c>
      <c r="Y21" s="66" t="s">
        <v>82</v>
      </c>
      <c r="Z21" s="67" t="s">
        <v>88</v>
      </c>
      <c r="AA21" s="49" t="s">
        <v>83</v>
      </c>
      <c r="AB21" s="67" t="s">
        <v>84</v>
      </c>
      <c r="AC21" s="68"/>
      <c r="AD21" s="68"/>
      <c r="AF21" s="57" t="s">
        <v>95</v>
      </c>
      <c r="AG21" s="58">
        <v>3.0615607982245856</v>
      </c>
      <c r="AH21" s="59">
        <v>45</v>
      </c>
      <c r="AI21" s="59">
        <v>4.5</v>
      </c>
      <c r="AJ21" s="59">
        <v>7</v>
      </c>
      <c r="AK21" s="70">
        <v>3.5</v>
      </c>
      <c r="AL21" s="61">
        <v>3.900077449967625</v>
      </c>
      <c r="AM21" s="59" t="s">
        <v>83</v>
      </c>
      <c r="AN21" s="59" t="s">
        <v>83</v>
      </c>
      <c r="AO21" s="59" t="s">
        <v>83</v>
      </c>
      <c r="AP21" s="59" t="s">
        <v>83</v>
      </c>
      <c r="BA21" s="71"/>
      <c r="BB21" s="71"/>
      <c r="BC21" s="72"/>
      <c r="BD21" s="72"/>
      <c r="BE21" s="72"/>
    </row>
    <row r="22" spans="1:57" s="69" customFormat="1" ht="13.5" customHeight="1">
      <c r="A22" s="57" t="s">
        <v>96</v>
      </c>
      <c r="B22" s="58">
        <v>3.377523298224586</v>
      </c>
      <c r="C22" s="59">
        <v>45</v>
      </c>
      <c r="D22" s="59">
        <v>5</v>
      </c>
      <c r="E22" s="59">
        <v>7</v>
      </c>
      <c r="F22" s="60">
        <v>3.5</v>
      </c>
      <c r="G22" s="61">
        <v>4.3025774499676253</v>
      </c>
      <c r="H22" s="62">
        <v>1.2792772569826525</v>
      </c>
      <c r="I22" s="62">
        <v>3.1819805153394638</v>
      </c>
      <c r="J22" s="62">
        <v>1.8091712468603185</v>
      </c>
      <c r="K22" s="61">
        <v>1.5813926590724194</v>
      </c>
      <c r="L22" s="63">
        <v>0.17399119999999998</v>
      </c>
      <c r="M22" s="62">
        <v>51.51443369508641</v>
      </c>
      <c r="N22" s="64"/>
      <c r="O22" s="57" t="s">
        <v>96</v>
      </c>
      <c r="P22" s="58">
        <v>3.377523298224586</v>
      </c>
      <c r="Q22" s="62">
        <v>7.840981187304326</v>
      </c>
      <c r="R22" s="62">
        <v>2.4345408819507606</v>
      </c>
      <c r="S22" s="61">
        <v>1.3499598671057544</v>
      </c>
      <c r="T22" s="62">
        <v>12.445439065642763</v>
      </c>
      <c r="U22" s="61">
        <v>1.7007511098252643</v>
      </c>
      <c r="V22" s="62">
        <v>3.2365233089658885</v>
      </c>
      <c r="W22" s="61">
        <v>0.8673113328099108</v>
      </c>
      <c r="X22" s="65">
        <v>-4.6044578783384376</v>
      </c>
      <c r="Y22" s="66" t="s">
        <v>82</v>
      </c>
      <c r="Z22" s="67" t="s">
        <v>82</v>
      </c>
      <c r="AA22" s="49" t="s">
        <v>83</v>
      </c>
      <c r="AB22" s="67" t="s">
        <v>84</v>
      </c>
      <c r="AC22" s="68"/>
      <c r="AD22" s="68"/>
      <c r="AF22" s="57" t="s">
        <v>96</v>
      </c>
      <c r="AG22" s="58">
        <v>3.377523298224586</v>
      </c>
      <c r="AH22" s="59">
        <v>45</v>
      </c>
      <c r="AI22" s="59">
        <v>5</v>
      </c>
      <c r="AJ22" s="59">
        <v>7</v>
      </c>
      <c r="AK22" s="70">
        <v>3.5</v>
      </c>
      <c r="AL22" s="61">
        <v>4.3025774499676253</v>
      </c>
      <c r="AM22" s="59" t="s">
        <v>83</v>
      </c>
      <c r="AN22" s="59" t="s">
        <v>83</v>
      </c>
      <c r="AO22" s="59" t="s">
        <v>83</v>
      </c>
      <c r="AP22" s="59" t="s">
        <v>83</v>
      </c>
      <c r="BA22" s="71"/>
      <c r="BB22" s="71"/>
      <c r="BC22" s="72"/>
      <c r="BD22" s="72"/>
      <c r="BE22" s="72"/>
    </row>
    <row r="23" spans="1:57" s="69" customFormat="1" ht="13.5" customHeight="1">
      <c r="A23" s="57" t="s">
        <v>97</v>
      </c>
      <c r="B23" s="58">
        <v>3.0556732982245856</v>
      </c>
      <c r="C23" s="59">
        <v>50</v>
      </c>
      <c r="D23" s="59">
        <v>4</v>
      </c>
      <c r="E23" s="59">
        <v>7</v>
      </c>
      <c r="F23" s="60">
        <v>3.5</v>
      </c>
      <c r="G23" s="61">
        <v>3.8925774499676247</v>
      </c>
      <c r="H23" s="62">
        <v>1.3586521388788262</v>
      </c>
      <c r="I23" s="62">
        <v>3.5355339059327378</v>
      </c>
      <c r="J23" s="62">
        <v>1.9214242813496498</v>
      </c>
      <c r="K23" s="61">
        <v>1.7519823370577072</v>
      </c>
      <c r="L23" s="63">
        <v>0.1939912</v>
      </c>
      <c r="M23" s="62">
        <v>63.485582739723256</v>
      </c>
      <c r="N23" s="64"/>
      <c r="O23" s="57" t="s">
        <v>97</v>
      </c>
      <c r="P23" s="58">
        <v>3.0556732982245856</v>
      </c>
      <c r="Q23" s="62">
        <v>8.9739388450376065</v>
      </c>
      <c r="R23" s="62">
        <v>2.464455247699</v>
      </c>
      <c r="S23" s="61">
        <v>1.5183535933510326</v>
      </c>
      <c r="T23" s="62">
        <v>14.251749208034877</v>
      </c>
      <c r="U23" s="61">
        <v>1.9134426696214974</v>
      </c>
      <c r="V23" s="62">
        <v>3.6961284820403364</v>
      </c>
      <c r="W23" s="61">
        <v>0.97443954094430252</v>
      </c>
      <c r="X23" s="65">
        <v>-5.2778103629972701</v>
      </c>
      <c r="Y23" s="66" t="s">
        <v>88</v>
      </c>
      <c r="Z23" s="67" t="s">
        <v>94</v>
      </c>
      <c r="AA23" s="49" t="s">
        <v>83</v>
      </c>
      <c r="AB23" s="67" t="s">
        <v>84</v>
      </c>
      <c r="AC23" s="68"/>
      <c r="AD23" s="68"/>
      <c r="AF23" s="57" t="s">
        <v>97</v>
      </c>
      <c r="AG23" s="58">
        <v>3.0556732982245856</v>
      </c>
      <c r="AH23" s="59">
        <v>50</v>
      </c>
      <c r="AI23" s="59">
        <v>4</v>
      </c>
      <c r="AJ23" s="59">
        <v>7</v>
      </c>
      <c r="AK23" s="70">
        <v>3.5</v>
      </c>
      <c r="AL23" s="61">
        <v>3.8925774499676247</v>
      </c>
      <c r="AM23" s="59" t="s">
        <v>83</v>
      </c>
      <c r="AN23" s="59" t="s">
        <v>83</v>
      </c>
      <c r="AO23" s="59" t="s">
        <v>83</v>
      </c>
      <c r="AP23" s="59" t="s">
        <v>83</v>
      </c>
      <c r="BA23" s="71"/>
      <c r="BB23" s="71"/>
      <c r="BC23" s="72"/>
      <c r="BD23" s="72"/>
      <c r="BE23" s="72"/>
    </row>
    <row r="24" spans="1:57" s="69" customFormat="1" ht="13.5" customHeight="1">
      <c r="A24" s="57" t="s">
        <v>98</v>
      </c>
      <c r="B24" s="58">
        <v>3.770023298224586</v>
      </c>
      <c r="C24" s="59">
        <v>50</v>
      </c>
      <c r="D24" s="59">
        <v>5</v>
      </c>
      <c r="E24" s="59">
        <v>7</v>
      </c>
      <c r="F24" s="60">
        <v>3.5</v>
      </c>
      <c r="G24" s="61">
        <v>4.8025774499676253</v>
      </c>
      <c r="H24" s="62">
        <v>1.4036307167093041</v>
      </c>
      <c r="I24" s="62">
        <v>3.5355339059327378</v>
      </c>
      <c r="J24" s="62">
        <v>1.9850335961337655</v>
      </c>
      <c r="K24" s="61">
        <v>1.7590837003922459</v>
      </c>
      <c r="L24" s="63">
        <v>0.1939912</v>
      </c>
      <c r="M24" s="62">
        <v>51.456233729737455</v>
      </c>
      <c r="N24" s="64"/>
      <c r="O24" s="57" t="s">
        <v>98</v>
      </c>
      <c r="P24" s="58">
        <v>3.770023298224586</v>
      </c>
      <c r="Q24" s="62">
        <v>10.964279249348483</v>
      </c>
      <c r="R24" s="62">
        <v>3.0487078455180532</v>
      </c>
      <c r="S24" s="61">
        <v>1.510959610492671</v>
      </c>
      <c r="T24" s="62">
        <v>17.41307743108883</v>
      </c>
      <c r="U24" s="61">
        <v>1.9041474563708445</v>
      </c>
      <c r="V24" s="62">
        <v>4.5154810676081354</v>
      </c>
      <c r="W24" s="61">
        <v>0.96964960345310935</v>
      </c>
      <c r="X24" s="65">
        <v>-6.4487981817403472</v>
      </c>
      <c r="Y24" s="66" t="s">
        <v>82</v>
      </c>
      <c r="Z24" s="67" t="s">
        <v>88</v>
      </c>
      <c r="AA24" s="49" t="s">
        <v>83</v>
      </c>
      <c r="AB24" s="67" t="s">
        <v>84</v>
      </c>
      <c r="AC24" s="68"/>
      <c r="AD24" s="68"/>
      <c r="AF24" s="57" t="s">
        <v>98</v>
      </c>
      <c r="AG24" s="58">
        <v>3.770023298224586</v>
      </c>
      <c r="AH24" s="59">
        <v>50</v>
      </c>
      <c r="AI24" s="59">
        <v>5</v>
      </c>
      <c r="AJ24" s="59">
        <v>7</v>
      </c>
      <c r="AK24" s="70">
        <v>3.5</v>
      </c>
      <c r="AL24" s="61">
        <v>4.8025774499676253</v>
      </c>
      <c r="AM24" s="59" t="s">
        <v>83</v>
      </c>
      <c r="AN24" s="59" t="s">
        <v>83</v>
      </c>
      <c r="AO24" s="59" t="s">
        <v>83</v>
      </c>
      <c r="AP24" s="59" t="s">
        <v>83</v>
      </c>
      <c r="BA24" s="71"/>
      <c r="BB24" s="71"/>
      <c r="BC24" s="72"/>
      <c r="BD24" s="72"/>
      <c r="BE24" s="72"/>
    </row>
    <row r="25" spans="1:57" s="69" customFormat="1" ht="13.5" customHeight="1">
      <c r="A25" s="57" t="s">
        <v>99</v>
      </c>
      <c r="B25" s="58">
        <v>4.4686732982245863</v>
      </c>
      <c r="C25" s="59">
        <v>50</v>
      </c>
      <c r="D25" s="59">
        <v>6</v>
      </c>
      <c r="E25" s="59">
        <v>7</v>
      </c>
      <c r="F25" s="60">
        <v>3.5</v>
      </c>
      <c r="G25" s="61">
        <v>5.6925774499676258</v>
      </c>
      <c r="H25" s="62">
        <v>1.4454668119090406</v>
      </c>
      <c r="I25" s="62">
        <v>3.5355339059327378</v>
      </c>
      <c r="J25" s="62">
        <v>2.044198769361965</v>
      </c>
      <c r="K25" s="61">
        <v>1.7706292052827011</v>
      </c>
      <c r="L25" s="63">
        <v>0.1939912</v>
      </c>
      <c r="M25" s="62">
        <v>43.411363295918974</v>
      </c>
      <c r="N25" s="64"/>
      <c r="O25" s="57" t="s">
        <v>99</v>
      </c>
      <c r="P25" s="58">
        <v>4.4686732982245863</v>
      </c>
      <c r="Q25" s="62">
        <v>12.840634112666651</v>
      </c>
      <c r="R25" s="62">
        <v>3.6124670760390329</v>
      </c>
      <c r="S25" s="61">
        <v>1.5018921990212493</v>
      </c>
      <c r="T25" s="62">
        <v>20.371200290237475</v>
      </c>
      <c r="U25" s="61">
        <v>1.8917068451809655</v>
      </c>
      <c r="V25" s="62">
        <v>5.3100679350958249</v>
      </c>
      <c r="W25" s="61">
        <v>0.96581859935354608</v>
      </c>
      <c r="X25" s="65">
        <v>-7.5305661775708259</v>
      </c>
      <c r="Y25" s="66" t="s">
        <v>82</v>
      </c>
      <c r="Z25" s="67" t="s">
        <v>82</v>
      </c>
      <c r="AA25" s="49" t="s">
        <v>83</v>
      </c>
      <c r="AB25" s="67" t="s">
        <v>84</v>
      </c>
      <c r="AC25" s="68"/>
      <c r="AD25" s="68"/>
      <c r="AF25" s="57" t="s">
        <v>99</v>
      </c>
      <c r="AG25" s="58">
        <v>4.4686732982245863</v>
      </c>
      <c r="AH25" s="59">
        <v>50</v>
      </c>
      <c r="AI25" s="59">
        <v>6</v>
      </c>
      <c r="AJ25" s="59">
        <v>7</v>
      </c>
      <c r="AK25" s="70">
        <v>3.5</v>
      </c>
      <c r="AL25" s="61">
        <v>5.6925774499676258</v>
      </c>
      <c r="AM25" s="59" t="s">
        <v>83</v>
      </c>
      <c r="AN25" s="59" t="s">
        <v>83</v>
      </c>
      <c r="AO25" s="59" t="s">
        <v>83</v>
      </c>
      <c r="AP25" s="59" t="s">
        <v>83</v>
      </c>
      <c r="BA25" s="71"/>
      <c r="BB25" s="71"/>
      <c r="BC25" s="72"/>
      <c r="BD25" s="72"/>
      <c r="BE25" s="72"/>
    </row>
    <row r="26" spans="1:57" s="69" customFormat="1" ht="13.5" customHeight="1">
      <c r="A26" s="57" t="s">
        <v>100</v>
      </c>
      <c r="B26" s="58">
        <v>5.1516232982245862</v>
      </c>
      <c r="C26" s="59">
        <v>50</v>
      </c>
      <c r="D26" s="59">
        <v>7</v>
      </c>
      <c r="E26" s="59">
        <v>7</v>
      </c>
      <c r="F26" s="60">
        <v>3.5</v>
      </c>
      <c r="G26" s="61">
        <v>6.562577449967625</v>
      </c>
      <c r="H26" s="62">
        <v>1.4853643103592002</v>
      </c>
      <c r="I26" s="62">
        <v>3.5355339059327378</v>
      </c>
      <c r="J26" s="62">
        <v>2.1006223527749404</v>
      </c>
      <c r="K26" s="61">
        <v>1.7849162999883803</v>
      </c>
      <c r="L26" s="63">
        <v>0.1939912</v>
      </c>
      <c r="M26" s="62">
        <v>37.656324767933931</v>
      </c>
      <c r="N26" s="64"/>
      <c r="O26" s="57" t="s">
        <v>100</v>
      </c>
      <c r="P26" s="58">
        <v>5.1516232982245862</v>
      </c>
      <c r="Q26" s="62">
        <v>14.61095012460787</v>
      </c>
      <c r="R26" s="62">
        <v>4.1571734355491987</v>
      </c>
      <c r="S26" s="61">
        <v>1.4921140101811146</v>
      </c>
      <c r="T26" s="62">
        <v>23.135080202532805</v>
      </c>
      <c r="U26" s="61">
        <v>1.8775792791218138</v>
      </c>
      <c r="V26" s="62">
        <v>6.0868200466829361</v>
      </c>
      <c r="W26" s="61">
        <v>0.96307034497483346</v>
      </c>
      <c r="X26" s="65">
        <v>-8.5241300779249336</v>
      </c>
      <c r="Y26" s="66" t="s">
        <v>82</v>
      </c>
      <c r="Z26" s="67" t="s">
        <v>82</v>
      </c>
      <c r="AA26" s="49" t="s">
        <v>83</v>
      </c>
      <c r="AB26" s="67" t="s">
        <v>84</v>
      </c>
      <c r="AC26" s="68"/>
      <c r="AD26" s="68"/>
      <c r="AF26" s="57" t="s">
        <v>100</v>
      </c>
      <c r="AG26" s="58">
        <v>5.1516232982245862</v>
      </c>
      <c r="AH26" s="59">
        <v>50</v>
      </c>
      <c r="AI26" s="59">
        <v>7</v>
      </c>
      <c r="AJ26" s="59">
        <v>7</v>
      </c>
      <c r="AK26" s="70">
        <v>3.5</v>
      </c>
      <c r="AL26" s="61">
        <v>6.562577449967625</v>
      </c>
      <c r="AM26" s="59" t="s">
        <v>83</v>
      </c>
      <c r="AN26" s="59" t="s">
        <v>83</v>
      </c>
      <c r="AO26" s="59" t="s">
        <v>83</v>
      </c>
      <c r="AP26" s="59" t="s">
        <v>83</v>
      </c>
      <c r="BA26" s="71"/>
      <c r="BB26" s="71"/>
      <c r="BC26" s="72"/>
      <c r="BD26" s="72"/>
      <c r="BE26" s="72"/>
    </row>
    <row r="27" spans="1:57" s="69" customFormat="1" ht="13.5" customHeight="1">
      <c r="A27" s="57" t="s">
        <v>101</v>
      </c>
      <c r="B27" s="58">
        <v>4.1751579813545607</v>
      </c>
      <c r="C27" s="59">
        <v>55</v>
      </c>
      <c r="D27" s="59">
        <v>5</v>
      </c>
      <c r="E27" s="59">
        <v>8</v>
      </c>
      <c r="F27" s="60">
        <v>4</v>
      </c>
      <c r="G27" s="61">
        <v>5.3186725877128165</v>
      </c>
      <c r="H27" s="62">
        <v>1.5193337277929708</v>
      </c>
      <c r="I27" s="62">
        <v>3.8890872965260117</v>
      </c>
      <c r="J27" s="62">
        <v>2.1486623636156912</v>
      </c>
      <c r="K27" s="61">
        <v>1.928298323503594</v>
      </c>
      <c r="L27" s="63">
        <v>0.21313279999999998</v>
      </c>
      <c r="M27" s="62">
        <v>51.047840812685266</v>
      </c>
      <c r="N27" s="64"/>
      <c r="O27" s="57" t="s">
        <v>101</v>
      </c>
      <c r="P27" s="58">
        <v>4.1751579813545607</v>
      </c>
      <c r="Q27" s="62">
        <v>14.71498911220527</v>
      </c>
      <c r="R27" s="62">
        <v>3.6966146132232116</v>
      </c>
      <c r="S27" s="61">
        <v>1.6633297080616889</v>
      </c>
      <c r="T27" s="62">
        <v>23.370374942394989</v>
      </c>
      <c r="U27" s="61">
        <v>2.0961927367113682</v>
      </c>
      <c r="V27" s="62">
        <v>6.0596032820155532</v>
      </c>
      <c r="W27" s="61">
        <v>1.0673834578068331</v>
      </c>
      <c r="X27" s="65">
        <v>-8.6553858301897169</v>
      </c>
      <c r="Y27" s="66" t="s">
        <v>82</v>
      </c>
      <c r="Z27" s="67" t="s">
        <v>94</v>
      </c>
      <c r="AA27" s="49" t="s">
        <v>83</v>
      </c>
      <c r="AB27" s="67" t="s">
        <v>84</v>
      </c>
      <c r="AC27" s="68"/>
      <c r="AD27" s="68"/>
      <c r="AF27" s="57" t="s">
        <v>101</v>
      </c>
      <c r="AG27" s="58">
        <v>4.1751579813545607</v>
      </c>
      <c r="AH27" s="59">
        <v>55</v>
      </c>
      <c r="AI27" s="59">
        <v>5</v>
      </c>
      <c r="AJ27" s="59">
        <v>8</v>
      </c>
      <c r="AK27" s="70">
        <v>4</v>
      </c>
      <c r="AL27" s="61">
        <v>5.3186725877128165</v>
      </c>
      <c r="AM27" s="59" t="s">
        <v>83</v>
      </c>
      <c r="AN27" s="59" t="s">
        <v>83</v>
      </c>
      <c r="AO27" s="59" t="s">
        <v>83</v>
      </c>
      <c r="AP27" s="59" t="s">
        <v>83</v>
      </c>
      <c r="BA27" s="71"/>
      <c r="BB27" s="71"/>
      <c r="BC27" s="72"/>
      <c r="BD27" s="72"/>
      <c r="BE27" s="72"/>
    </row>
    <row r="28" spans="1:57" s="69" customFormat="1" ht="13.5" customHeight="1">
      <c r="A28" s="57" t="s">
        <v>102</v>
      </c>
      <c r="B28" s="58">
        <v>4.9523079813545614</v>
      </c>
      <c r="C28" s="59">
        <v>55</v>
      </c>
      <c r="D28" s="59">
        <v>6</v>
      </c>
      <c r="E28" s="59">
        <v>8</v>
      </c>
      <c r="F28" s="60">
        <v>4</v>
      </c>
      <c r="G28" s="61">
        <v>6.3086725877128167</v>
      </c>
      <c r="H28" s="62">
        <v>1.5630291971095835</v>
      </c>
      <c r="I28" s="62">
        <v>3.8890872965260117</v>
      </c>
      <c r="J28" s="62">
        <v>2.2104570889375026</v>
      </c>
      <c r="K28" s="61">
        <v>1.9372142763004372</v>
      </c>
      <c r="L28" s="63">
        <v>0.21313279999999998</v>
      </c>
      <c r="M28" s="62">
        <v>43.037064900334336</v>
      </c>
      <c r="N28" s="64"/>
      <c r="O28" s="57" t="s">
        <v>102</v>
      </c>
      <c r="P28" s="58">
        <v>4.9523079813545614</v>
      </c>
      <c r="Q28" s="62">
        <v>17.287166216428179</v>
      </c>
      <c r="R28" s="62">
        <v>4.3909815647442478</v>
      </c>
      <c r="S28" s="61">
        <v>1.6553617260155544</v>
      </c>
      <c r="T28" s="62">
        <v>27.443335094583702</v>
      </c>
      <c r="U28" s="61">
        <v>2.085688516380241</v>
      </c>
      <c r="V28" s="62">
        <v>7.130997338272655</v>
      </c>
      <c r="W28" s="61">
        <v>1.0631783954511016</v>
      </c>
      <c r="X28" s="65">
        <v>-10.156168878155524</v>
      </c>
      <c r="Y28" s="66" t="s">
        <v>82</v>
      </c>
      <c r="Z28" s="67" t="s">
        <v>82</v>
      </c>
      <c r="AA28" s="49" t="s">
        <v>83</v>
      </c>
      <c r="AB28" s="67" t="s">
        <v>84</v>
      </c>
      <c r="AC28" s="68"/>
      <c r="AD28" s="68"/>
      <c r="AF28" s="57" t="s">
        <v>102</v>
      </c>
      <c r="AG28" s="58">
        <v>4.9523079813545614</v>
      </c>
      <c r="AH28" s="59">
        <v>55</v>
      </c>
      <c r="AI28" s="59">
        <v>6</v>
      </c>
      <c r="AJ28" s="59">
        <v>8</v>
      </c>
      <c r="AK28" s="70">
        <v>4</v>
      </c>
      <c r="AL28" s="61">
        <v>6.3086725877128167</v>
      </c>
      <c r="AM28" s="59" t="s">
        <v>83</v>
      </c>
      <c r="AN28" s="59" t="s">
        <v>83</v>
      </c>
      <c r="AO28" s="59" t="s">
        <v>83</v>
      </c>
      <c r="AP28" s="59" t="s">
        <v>83</v>
      </c>
      <c r="BA28" s="71"/>
      <c r="BB28" s="71"/>
      <c r="BC28" s="72"/>
      <c r="BD28" s="72"/>
      <c r="BE28" s="72"/>
    </row>
    <row r="29" spans="1:57" s="69" customFormat="1" ht="13.5" customHeight="1">
      <c r="A29" s="57" t="s">
        <v>103</v>
      </c>
      <c r="B29" s="58">
        <v>3.6963079813545607</v>
      </c>
      <c r="C29" s="59">
        <v>60</v>
      </c>
      <c r="D29" s="59">
        <v>4</v>
      </c>
      <c r="E29" s="59">
        <v>8</v>
      </c>
      <c r="F29" s="60">
        <v>4</v>
      </c>
      <c r="G29" s="61">
        <v>4.7086725877128162</v>
      </c>
      <c r="H29" s="62">
        <v>1.5957511824473181</v>
      </c>
      <c r="I29" s="62">
        <v>4.2426406871192857</v>
      </c>
      <c r="J29" s="62">
        <v>2.2567329643899008</v>
      </c>
      <c r="K29" s="61">
        <v>2.1030704352040037</v>
      </c>
      <c r="L29" s="63">
        <v>0.23313279999999997</v>
      </c>
      <c r="M29" s="62">
        <v>63.071800611854151</v>
      </c>
      <c r="N29" s="64"/>
      <c r="O29" s="57" t="s">
        <v>103</v>
      </c>
      <c r="P29" s="58">
        <v>3.6963079813545607</v>
      </c>
      <c r="Q29" s="62">
        <v>15.775022458839771</v>
      </c>
      <c r="R29" s="62">
        <v>3.5817736718166411</v>
      </c>
      <c r="S29" s="61">
        <v>1.830356755408785</v>
      </c>
      <c r="T29" s="62">
        <v>25.039643632142091</v>
      </c>
      <c r="U29" s="61">
        <v>2.3060293217806951</v>
      </c>
      <c r="V29" s="62">
        <v>6.5104012855374513</v>
      </c>
      <c r="W29" s="61">
        <v>1.1758573345558614</v>
      </c>
      <c r="X29" s="65">
        <v>-9.26462117330232</v>
      </c>
      <c r="Y29" s="66" t="s">
        <v>94</v>
      </c>
      <c r="Z29" s="67" t="s">
        <v>94</v>
      </c>
      <c r="AA29" s="49" t="s">
        <v>83</v>
      </c>
      <c r="AB29" s="67" t="s">
        <v>84</v>
      </c>
      <c r="AC29" s="68"/>
      <c r="AD29" s="68"/>
      <c r="AF29" s="57" t="s">
        <v>103</v>
      </c>
      <c r="AG29" s="58">
        <v>3.6963079813545607</v>
      </c>
      <c r="AH29" s="59">
        <v>60</v>
      </c>
      <c r="AI29" s="59">
        <v>4</v>
      </c>
      <c r="AJ29" s="59">
        <v>8</v>
      </c>
      <c r="AK29" s="70">
        <v>4</v>
      </c>
      <c r="AL29" s="61">
        <v>4.7086725877128162</v>
      </c>
      <c r="AM29" s="59" t="s">
        <v>104</v>
      </c>
      <c r="AN29" s="59">
        <v>34</v>
      </c>
      <c r="AO29" s="59">
        <v>40.5</v>
      </c>
      <c r="AP29" s="62">
        <v>4.1486725877128166</v>
      </c>
      <c r="BA29" s="71"/>
      <c r="BB29" s="71"/>
      <c r="BC29" s="72"/>
      <c r="BD29" s="72"/>
      <c r="BE29" s="72"/>
    </row>
    <row r="30" spans="1:57" s="69" customFormat="1" ht="13.5" customHeight="1">
      <c r="A30" s="57" t="s">
        <v>105</v>
      </c>
      <c r="B30" s="58">
        <v>4.5676579813545608</v>
      </c>
      <c r="C30" s="59">
        <v>60</v>
      </c>
      <c r="D30" s="59">
        <v>5</v>
      </c>
      <c r="E30" s="59">
        <v>8</v>
      </c>
      <c r="F30" s="60">
        <v>4</v>
      </c>
      <c r="G30" s="61">
        <v>5.8186725877128165</v>
      </c>
      <c r="H30" s="62">
        <v>1.6436172521195687</v>
      </c>
      <c r="I30" s="62">
        <v>4.2426406871192857</v>
      </c>
      <c r="J30" s="62">
        <v>2.3244258092978924</v>
      </c>
      <c r="K30" s="61">
        <v>2.1060882684146667</v>
      </c>
      <c r="L30" s="63">
        <v>0.23313279999999997</v>
      </c>
      <c r="M30" s="62">
        <v>51.039898554502393</v>
      </c>
      <c r="N30" s="64"/>
      <c r="O30" s="57" t="s">
        <v>105</v>
      </c>
      <c r="P30" s="58">
        <v>4.5676579813545608</v>
      </c>
      <c r="Q30" s="62">
        <v>19.3707686797501</v>
      </c>
      <c r="R30" s="62">
        <v>4.4465258910445407</v>
      </c>
      <c r="S30" s="61">
        <v>1.8245739383209374</v>
      </c>
      <c r="T30" s="62">
        <v>30.772646897167789</v>
      </c>
      <c r="U30" s="61">
        <v>2.2996961943840426</v>
      </c>
      <c r="V30" s="62">
        <v>7.9688904623324106</v>
      </c>
      <c r="W30" s="61">
        <v>1.1702724154381761</v>
      </c>
      <c r="X30" s="65">
        <v>-11.401878217417689</v>
      </c>
      <c r="Y30" s="66" t="s">
        <v>88</v>
      </c>
      <c r="Z30" s="67" t="s">
        <v>94</v>
      </c>
      <c r="AA30" s="49" t="s">
        <v>83</v>
      </c>
      <c r="AB30" s="67" t="s">
        <v>84</v>
      </c>
      <c r="AC30" s="68"/>
      <c r="AD30" s="68"/>
      <c r="AF30" s="57" t="s">
        <v>105</v>
      </c>
      <c r="AG30" s="58">
        <v>4.5676579813545608</v>
      </c>
      <c r="AH30" s="59">
        <v>60</v>
      </c>
      <c r="AI30" s="59">
        <v>5</v>
      </c>
      <c r="AJ30" s="59">
        <v>8</v>
      </c>
      <c r="AK30" s="70">
        <v>4</v>
      </c>
      <c r="AL30" s="61">
        <v>5.8186725877128165</v>
      </c>
      <c r="AM30" s="59" t="s">
        <v>104</v>
      </c>
      <c r="AN30" s="59">
        <v>35</v>
      </c>
      <c r="AO30" s="59" t="s">
        <v>106</v>
      </c>
      <c r="AP30" s="62">
        <v>5.1186725877128163</v>
      </c>
      <c r="BA30" s="71"/>
      <c r="BB30" s="71"/>
      <c r="BC30" s="72"/>
      <c r="BD30" s="72"/>
      <c r="BE30" s="72"/>
    </row>
    <row r="31" spans="1:57" s="69" customFormat="1" ht="13.5" customHeight="1">
      <c r="A31" s="57" t="s">
        <v>107</v>
      </c>
      <c r="B31" s="58">
        <v>5.4233079813545606</v>
      </c>
      <c r="C31" s="59">
        <v>60</v>
      </c>
      <c r="D31" s="59">
        <v>6</v>
      </c>
      <c r="E31" s="59">
        <v>8</v>
      </c>
      <c r="F31" s="60">
        <v>4</v>
      </c>
      <c r="G31" s="61">
        <v>6.9086725877128163</v>
      </c>
      <c r="H31" s="62">
        <v>1.6875125143916612</v>
      </c>
      <c r="I31" s="62">
        <v>4.2426406871192857</v>
      </c>
      <c r="J31" s="62">
        <v>2.3865030845270097</v>
      </c>
      <c r="K31" s="61">
        <v>2.1147216713042036</v>
      </c>
      <c r="L31" s="63">
        <v>0.23313279999999997</v>
      </c>
      <c r="M31" s="62">
        <v>42.98719541680375</v>
      </c>
      <c r="N31" s="64"/>
      <c r="O31" s="57" t="s">
        <v>107</v>
      </c>
      <c r="P31" s="58">
        <v>5.4233079813545606</v>
      </c>
      <c r="Q31" s="62">
        <v>22.79245337340566</v>
      </c>
      <c r="R31" s="62">
        <v>5.2852219164620848</v>
      </c>
      <c r="S31" s="61">
        <v>1.8163445363033985</v>
      </c>
      <c r="T31" s="62">
        <v>36.202139467048454</v>
      </c>
      <c r="U31" s="61">
        <v>2.2891266050060732</v>
      </c>
      <c r="V31" s="62">
        <v>9.3827672797628683</v>
      </c>
      <c r="W31" s="61">
        <v>1.1653816264948516</v>
      </c>
      <c r="X31" s="65">
        <v>-13.409686093642792</v>
      </c>
      <c r="Y31" s="66" t="s">
        <v>82</v>
      </c>
      <c r="Z31" s="67" t="s">
        <v>88</v>
      </c>
      <c r="AA31" s="49" t="s">
        <v>83</v>
      </c>
      <c r="AB31" s="67" t="s">
        <v>84</v>
      </c>
      <c r="AC31" s="68"/>
      <c r="AD31" s="68"/>
      <c r="AF31" s="57" t="s">
        <v>107</v>
      </c>
      <c r="AG31" s="58">
        <v>5.4233079813545606</v>
      </c>
      <c r="AH31" s="59">
        <v>60</v>
      </c>
      <c r="AI31" s="59">
        <v>6</v>
      </c>
      <c r="AJ31" s="59">
        <v>8</v>
      </c>
      <c r="AK31" s="70">
        <v>4</v>
      </c>
      <c r="AL31" s="61">
        <v>6.9086725877128163</v>
      </c>
      <c r="AM31" s="59" t="s">
        <v>104</v>
      </c>
      <c r="AN31" s="59">
        <v>36</v>
      </c>
      <c r="AO31" s="59" t="s">
        <v>106</v>
      </c>
      <c r="AP31" s="62">
        <v>6.0686725877128165</v>
      </c>
      <c r="BA31" s="71"/>
      <c r="BB31" s="71"/>
      <c r="BC31" s="72"/>
      <c r="BD31" s="72"/>
      <c r="BE31" s="72"/>
    </row>
    <row r="32" spans="1:57" s="69" customFormat="1" ht="13.5" customHeight="1">
      <c r="A32" s="57" t="s">
        <v>108</v>
      </c>
      <c r="B32" s="58">
        <v>7.0875079813545607</v>
      </c>
      <c r="C32" s="59">
        <v>60</v>
      </c>
      <c r="D32" s="59">
        <v>8</v>
      </c>
      <c r="E32" s="59">
        <v>8</v>
      </c>
      <c r="F32" s="60">
        <v>4</v>
      </c>
      <c r="G32" s="61">
        <v>9.0286725877128156</v>
      </c>
      <c r="H32" s="62">
        <v>1.7689281446904108</v>
      </c>
      <c r="I32" s="62">
        <v>4.2426406871192857</v>
      </c>
      <c r="J32" s="62">
        <v>2.5016421730846554</v>
      </c>
      <c r="K32" s="61">
        <v>2.141003938983868</v>
      </c>
      <c r="L32" s="63">
        <v>0.23313279999999997</v>
      </c>
      <c r="M32" s="62">
        <v>32.89347971294189</v>
      </c>
      <c r="N32" s="64"/>
      <c r="O32" s="57" t="s">
        <v>108</v>
      </c>
      <c r="P32" s="58">
        <v>7.0875079813545607</v>
      </c>
      <c r="Q32" s="62">
        <v>29.153143885462271</v>
      </c>
      <c r="R32" s="62">
        <v>6.8902502444806917</v>
      </c>
      <c r="S32" s="61">
        <v>1.7969282894471816</v>
      </c>
      <c r="T32" s="62">
        <v>46.194421079399241</v>
      </c>
      <c r="U32" s="61">
        <v>2.2619490186923343</v>
      </c>
      <c r="V32" s="62">
        <v>12.1118666915253</v>
      </c>
      <c r="W32" s="61">
        <v>1.1582267444969203</v>
      </c>
      <c r="X32" s="65">
        <v>-17.04127719393697</v>
      </c>
      <c r="Y32" s="66" t="s">
        <v>82</v>
      </c>
      <c r="Z32" s="67" t="s">
        <v>82</v>
      </c>
      <c r="AA32" s="49" t="s">
        <v>83</v>
      </c>
      <c r="AB32" s="67" t="s">
        <v>84</v>
      </c>
      <c r="AC32" s="68"/>
      <c r="AD32" s="68"/>
      <c r="AF32" s="57" t="s">
        <v>108</v>
      </c>
      <c r="AG32" s="58">
        <v>7.0875079813545607</v>
      </c>
      <c r="AH32" s="59">
        <v>60</v>
      </c>
      <c r="AI32" s="59">
        <v>8</v>
      </c>
      <c r="AJ32" s="59">
        <v>8</v>
      </c>
      <c r="AK32" s="70">
        <v>4</v>
      </c>
      <c r="AL32" s="61">
        <v>9.0286725877128156</v>
      </c>
      <c r="AM32" s="59" t="s">
        <v>104</v>
      </c>
      <c r="AN32" s="59">
        <v>38</v>
      </c>
      <c r="AO32" s="59" t="s">
        <v>106</v>
      </c>
      <c r="AP32" s="62">
        <v>7.9086725877128154</v>
      </c>
      <c r="BA32" s="71"/>
      <c r="BB32" s="71"/>
      <c r="BC32" s="72"/>
      <c r="BD32" s="72"/>
      <c r="BE32" s="72"/>
    </row>
    <row r="33" spans="1:57" s="69" customFormat="1" ht="13.5" customHeight="1">
      <c r="A33" s="57" t="s">
        <v>109</v>
      </c>
      <c r="B33" s="58">
        <v>5.9086272889018669</v>
      </c>
      <c r="C33" s="59">
        <v>65</v>
      </c>
      <c r="D33" s="59">
        <v>6</v>
      </c>
      <c r="E33" s="59">
        <v>9</v>
      </c>
      <c r="F33" s="60">
        <v>4.5</v>
      </c>
      <c r="G33" s="61">
        <v>7.5269137438240339</v>
      </c>
      <c r="H33" s="62">
        <v>1.8037195232361618</v>
      </c>
      <c r="I33" s="62">
        <v>4.5961940777125587</v>
      </c>
      <c r="J33" s="62">
        <v>2.5508446124777127</v>
      </c>
      <c r="K33" s="61">
        <v>2.2832235339467748</v>
      </c>
      <c r="L33" s="63">
        <v>0.25227440000000001</v>
      </c>
      <c r="M33" s="62">
        <v>42.695940641550578</v>
      </c>
      <c r="N33" s="64"/>
      <c r="O33" s="57" t="s">
        <v>109</v>
      </c>
      <c r="P33" s="58">
        <v>5.9086272889018669</v>
      </c>
      <c r="Q33" s="62">
        <v>29.187032578107942</v>
      </c>
      <c r="R33" s="62">
        <v>6.2149253483728142</v>
      </c>
      <c r="S33" s="61">
        <v>1.9691849225085007</v>
      </c>
      <c r="T33" s="62">
        <v>46.361900216520652</v>
      </c>
      <c r="U33" s="61">
        <v>2.4818306538616235</v>
      </c>
      <c r="V33" s="62">
        <v>12.012164939695229</v>
      </c>
      <c r="W33" s="61">
        <v>1.2632874271607408</v>
      </c>
      <c r="X33" s="65">
        <v>-17.174867638412714</v>
      </c>
      <c r="Y33" s="66" t="s">
        <v>82</v>
      </c>
      <c r="Z33" s="67" t="s">
        <v>94</v>
      </c>
      <c r="AA33" s="49" t="s">
        <v>83</v>
      </c>
      <c r="AB33" s="67" t="s">
        <v>84</v>
      </c>
      <c r="AC33" s="68"/>
      <c r="AD33" s="68"/>
      <c r="AF33" s="57" t="s">
        <v>109</v>
      </c>
      <c r="AG33" s="58">
        <v>5.9086272889018669</v>
      </c>
      <c r="AH33" s="59">
        <v>65</v>
      </c>
      <c r="AI33" s="59">
        <v>6</v>
      </c>
      <c r="AJ33" s="59">
        <v>9</v>
      </c>
      <c r="AK33" s="70">
        <v>4.5</v>
      </c>
      <c r="AL33" s="61">
        <v>7.5269137438240339</v>
      </c>
      <c r="AM33" s="59" t="s">
        <v>110</v>
      </c>
      <c r="AN33" s="59">
        <v>36</v>
      </c>
      <c r="AO33" s="59">
        <v>38</v>
      </c>
      <c r="AP33" s="62">
        <v>6.4469137438240338</v>
      </c>
      <c r="BA33" s="71"/>
      <c r="BB33" s="71"/>
      <c r="BC33" s="72"/>
      <c r="BD33" s="72"/>
      <c r="BE33" s="72"/>
    </row>
    <row r="34" spans="1:57" s="69" customFormat="1" ht="13.5" customHeight="1">
      <c r="A34" s="73" t="s">
        <v>111</v>
      </c>
      <c r="B34" s="58">
        <v>6.8270772889018669</v>
      </c>
      <c r="C34" s="59">
        <v>65</v>
      </c>
      <c r="D34" s="59">
        <v>7</v>
      </c>
      <c r="E34" s="59">
        <v>9</v>
      </c>
      <c r="F34" s="60">
        <v>4.5</v>
      </c>
      <c r="G34" s="61">
        <v>8.6969137438240338</v>
      </c>
      <c r="H34" s="62">
        <v>1.8467445685379407</v>
      </c>
      <c r="I34" s="62">
        <v>4.5961940777125587</v>
      </c>
      <c r="J34" s="62">
        <v>2.6116912150652052</v>
      </c>
      <c r="K34" s="61">
        <v>2.2930876094779373</v>
      </c>
      <c r="L34" s="63">
        <v>0.25227440000000001</v>
      </c>
      <c r="M34" s="62">
        <v>36.952035157137978</v>
      </c>
      <c r="N34" s="64"/>
      <c r="O34" s="57" t="s">
        <v>111</v>
      </c>
      <c r="P34" s="58">
        <v>6.8270772889018669</v>
      </c>
      <c r="Q34" s="62">
        <v>33.431912122209589</v>
      </c>
      <c r="R34" s="62">
        <v>7.1846286142313129</v>
      </c>
      <c r="S34" s="61">
        <v>1.9606407595944058</v>
      </c>
      <c r="T34" s="62">
        <v>53.08034114913697</v>
      </c>
      <c r="U34" s="61">
        <v>2.4704966614617612</v>
      </c>
      <c r="V34" s="62">
        <v>13.783483095282204</v>
      </c>
      <c r="W34" s="61">
        <v>1.2589164476136403</v>
      </c>
      <c r="X34" s="65">
        <v>-19.648429026927385</v>
      </c>
      <c r="Y34" s="66" t="s">
        <v>82</v>
      </c>
      <c r="Z34" s="67" t="s">
        <v>82</v>
      </c>
      <c r="AA34" s="49" t="s">
        <v>83</v>
      </c>
      <c r="AB34" s="67" t="s">
        <v>84</v>
      </c>
      <c r="AC34" s="68"/>
      <c r="AD34" s="68"/>
      <c r="AF34" s="73" t="s">
        <v>111</v>
      </c>
      <c r="AG34" s="58">
        <v>6.8270772889018669</v>
      </c>
      <c r="AH34" s="59">
        <v>65</v>
      </c>
      <c r="AI34" s="59">
        <v>7</v>
      </c>
      <c r="AJ34" s="59">
        <v>9</v>
      </c>
      <c r="AK34" s="70">
        <v>4.5</v>
      </c>
      <c r="AL34" s="61">
        <v>8.6969137438240338</v>
      </c>
      <c r="AM34" s="59" t="s">
        <v>110</v>
      </c>
      <c r="AN34" s="59">
        <v>37</v>
      </c>
      <c r="AO34" s="59">
        <v>38</v>
      </c>
      <c r="AP34" s="62">
        <v>7.436913743824034</v>
      </c>
      <c r="BA34" s="71"/>
      <c r="BB34" s="71"/>
      <c r="BC34" s="72"/>
      <c r="BD34" s="72"/>
      <c r="BE34" s="72"/>
    </row>
    <row r="35" spans="1:57" s="69" customFormat="1" ht="13.5" customHeight="1">
      <c r="A35" s="57" t="s">
        <v>112</v>
      </c>
      <c r="B35" s="58">
        <v>7.7298272889018671</v>
      </c>
      <c r="C35" s="59">
        <v>65</v>
      </c>
      <c r="D35" s="59">
        <v>8</v>
      </c>
      <c r="E35" s="59">
        <v>9</v>
      </c>
      <c r="F35" s="60">
        <v>4.5</v>
      </c>
      <c r="G35" s="61">
        <v>9.8469137438240342</v>
      </c>
      <c r="H35" s="62">
        <v>1.8878519354462007</v>
      </c>
      <c r="I35" s="62">
        <v>4.5961940777125587</v>
      </c>
      <c r="J35" s="62">
        <v>2.6698258108603135</v>
      </c>
      <c r="K35" s="61">
        <v>2.3056636918014837</v>
      </c>
      <c r="L35" s="63">
        <v>0.25227440000000001</v>
      </c>
      <c r="M35" s="62">
        <v>32.636485987494709</v>
      </c>
      <c r="N35" s="64"/>
      <c r="O35" s="57" t="s">
        <v>112</v>
      </c>
      <c r="P35" s="58">
        <v>7.7298272889018671</v>
      </c>
      <c r="Q35" s="62">
        <v>37.489436608566685</v>
      </c>
      <c r="R35" s="62">
        <v>8.1284113354226388</v>
      </c>
      <c r="S35" s="61">
        <v>1.951211693995744</v>
      </c>
      <c r="T35" s="62">
        <v>59.461284969863385</v>
      </c>
      <c r="U35" s="61">
        <v>2.4573503444427192</v>
      </c>
      <c r="V35" s="62">
        <v>15.517588247269984</v>
      </c>
      <c r="W35" s="61">
        <v>1.2553419590847474</v>
      </c>
      <c r="X35" s="65">
        <v>-21.971848361296701</v>
      </c>
      <c r="Y35" s="66" t="s">
        <v>82</v>
      </c>
      <c r="Z35" s="67" t="s">
        <v>82</v>
      </c>
      <c r="AA35" s="49" t="s">
        <v>83</v>
      </c>
      <c r="AB35" s="67" t="s">
        <v>84</v>
      </c>
      <c r="AC35" s="68"/>
      <c r="AD35" s="68"/>
      <c r="AF35" s="57" t="s">
        <v>112</v>
      </c>
      <c r="AG35" s="58">
        <v>7.7298272889018671</v>
      </c>
      <c r="AH35" s="59">
        <v>65</v>
      </c>
      <c r="AI35" s="59">
        <v>8</v>
      </c>
      <c r="AJ35" s="59">
        <v>9</v>
      </c>
      <c r="AK35" s="70">
        <v>4.5</v>
      </c>
      <c r="AL35" s="61">
        <v>9.8469137438240342</v>
      </c>
      <c r="AM35" s="59" t="s">
        <v>110</v>
      </c>
      <c r="AN35" s="59">
        <v>38</v>
      </c>
      <c r="AO35" s="59">
        <v>38</v>
      </c>
      <c r="AP35" s="62">
        <v>8.4069137438240347</v>
      </c>
      <c r="BA35" s="71"/>
      <c r="BB35" s="71"/>
      <c r="BC35" s="72"/>
      <c r="BD35" s="72"/>
      <c r="BE35" s="72"/>
    </row>
    <row r="36" spans="1:57" s="69" customFormat="1" ht="13.5" customHeight="1">
      <c r="A36" s="73" t="s">
        <v>113</v>
      </c>
      <c r="B36" s="58">
        <v>6.3796272889018661</v>
      </c>
      <c r="C36" s="59">
        <v>70</v>
      </c>
      <c r="D36" s="59">
        <v>6</v>
      </c>
      <c r="E36" s="59">
        <v>9</v>
      </c>
      <c r="F36" s="60">
        <v>4.5</v>
      </c>
      <c r="G36" s="61">
        <v>8.1269137438240335</v>
      </c>
      <c r="H36" s="62">
        <v>1.928125917585632</v>
      </c>
      <c r="I36" s="62">
        <v>4.9497474683058327</v>
      </c>
      <c r="J36" s="62">
        <v>2.7267818226126694</v>
      </c>
      <c r="K36" s="61">
        <v>2.460839714405092</v>
      </c>
      <c r="L36" s="63">
        <v>0.27227440000000003</v>
      </c>
      <c r="M36" s="62">
        <v>42.678731479134257</v>
      </c>
      <c r="N36" s="64"/>
      <c r="O36" s="57" t="s">
        <v>113</v>
      </c>
      <c r="P36" s="58">
        <v>6.3796272889018661</v>
      </c>
      <c r="Q36" s="62">
        <v>36.883982264898485</v>
      </c>
      <c r="R36" s="62">
        <v>7.2722590635256026</v>
      </c>
      <c r="S36" s="61">
        <v>2.1303750985651373</v>
      </c>
      <c r="T36" s="62">
        <v>58.604352478141081</v>
      </c>
      <c r="U36" s="61">
        <v>2.6853574967654006</v>
      </c>
      <c r="V36" s="62">
        <v>15.163612051655893</v>
      </c>
      <c r="W36" s="61">
        <v>1.3659616523675544</v>
      </c>
      <c r="X36" s="65">
        <v>-21.720370213242592</v>
      </c>
      <c r="Y36" s="66" t="s">
        <v>88</v>
      </c>
      <c r="Z36" s="67" t="s">
        <v>94</v>
      </c>
      <c r="AA36" s="49" t="s">
        <v>83</v>
      </c>
      <c r="AB36" s="67" t="s">
        <v>84</v>
      </c>
      <c r="AC36" s="68"/>
      <c r="AD36" s="68"/>
      <c r="AF36" s="73" t="s">
        <v>113</v>
      </c>
      <c r="AG36" s="58">
        <v>6.3796272889018661</v>
      </c>
      <c r="AH36" s="59">
        <v>70</v>
      </c>
      <c r="AI36" s="59">
        <v>6</v>
      </c>
      <c r="AJ36" s="59">
        <v>9</v>
      </c>
      <c r="AK36" s="70">
        <v>4.5</v>
      </c>
      <c r="AL36" s="61">
        <v>8.1269137438240335</v>
      </c>
      <c r="AM36" s="59" t="s">
        <v>110</v>
      </c>
      <c r="AN36" s="59">
        <v>36</v>
      </c>
      <c r="AO36" s="59">
        <v>43</v>
      </c>
      <c r="AP36" s="62">
        <v>7.0469137438240335</v>
      </c>
      <c r="BA36" s="71"/>
      <c r="BB36" s="71"/>
      <c r="BC36" s="72"/>
      <c r="BD36" s="72"/>
      <c r="BE36" s="72"/>
    </row>
    <row r="37" spans="1:57" s="69" customFormat="1" ht="13.5" customHeight="1">
      <c r="A37" s="73" t="s">
        <v>114</v>
      </c>
      <c r="B37" s="58">
        <v>7.3765772889018679</v>
      </c>
      <c r="C37" s="59">
        <v>70</v>
      </c>
      <c r="D37" s="59">
        <v>7</v>
      </c>
      <c r="E37" s="59">
        <v>9</v>
      </c>
      <c r="F37" s="60">
        <v>4.5</v>
      </c>
      <c r="G37" s="61">
        <v>9.3969137438240349</v>
      </c>
      <c r="H37" s="62">
        <v>1.9713121216659837</v>
      </c>
      <c r="I37" s="62">
        <v>4.9497474683058327</v>
      </c>
      <c r="J37" s="62">
        <v>2.7878563381305153</v>
      </c>
      <c r="K37" s="61">
        <v>2.4704758770059008</v>
      </c>
      <c r="L37" s="63">
        <v>0.27227440000000003</v>
      </c>
      <c r="M37" s="62">
        <v>36.910668638914622</v>
      </c>
      <c r="N37" s="64"/>
      <c r="O37" s="57" t="s">
        <v>114</v>
      </c>
      <c r="P37" s="58">
        <v>7.3765772889018679</v>
      </c>
      <c r="Q37" s="62">
        <v>42.297728545115874</v>
      </c>
      <c r="R37" s="62">
        <v>8.4112853230272329</v>
      </c>
      <c r="S37" s="61">
        <v>2.1216117045326692</v>
      </c>
      <c r="T37" s="62">
        <v>67.188740180479144</v>
      </c>
      <c r="U37" s="61">
        <v>2.6739644481387521</v>
      </c>
      <c r="V37" s="62">
        <v>17.4067169097526</v>
      </c>
      <c r="W37" s="61">
        <v>1.3610240922592274</v>
      </c>
      <c r="X37" s="65">
        <v>-24.891011635363274</v>
      </c>
      <c r="Y37" s="66" t="s">
        <v>82</v>
      </c>
      <c r="Z37" s="67" t="s">
        <v>88</v>
      </c>
      <c r="AA37" s="49" t="s">
        <v>83</v>
      </c>
      <c r="AB37" s="67" t="s">
        <v>84</v>
      </c>
      <c r="AC37" s="68"/>
      <c r="AD37" s="68"/>
      <c r="AF37" s="73" t="s">
        <v>114</v>
      </c>
      <c r="AG37" s="58">
        <v>7.3765772889018679</v>
      </c>
      <c r="AH37" s="59">
        <v>70</v>
      </c>
      <c r="AI37" s="59">
        <v>7</v>
      </c>
      <c r="AJ37" s="59">
        <v>9</v>
      </c>
      <c r="AK37" s="70">
        <v>4.5</v>
      </c>
      <c r="AL37" s="61">
        <v>9.3969137438240349</v>
      </c>
      <c r="AM37" s="59" t="s">
        <v>110</v>
      </c>
      <c r="AN37" s="59">
        <v>37</v>
      </c>
      <c r="AO37" s="59">
        <v>43</v>
      </c>
      <c r="AP37" s="62">
        <v>8.1369137438240351</v>
      </c>
      <c r="BA37" s="71"/>
      <c r="BB37" s="71"/>
      <c r="BC37" s="72"/>
      <c r="BD37" s="72"/>
      <c r="BE37" s="72"/>
    </row>
    <row r="38" spans="1:57" s="69" customFormat="1" ht="13.5" customHeight="1">
      <c r="A38" s="57" t="s">
        <v>115</v>
      </c>
      <c r="B38" s="58">
        <v>8.3738312208665011</v>
      </c>
      <c r="C38" s="59">
        <v>70</v>
      </c>
      <c r="D38" s="59">
        <v>8</v>
      </c>
      <c r="E38" s="59">
        <v>10</v>
      </c>
      <c r="F38" s="60">
        <v>5</v>
      </c>
      <c r="G38" s="60">
        <v>10.667300918301276</v>
      </c>
      <c r="H38" s="62">
        <v>2.0058623276756129</v>
      </c>
      <c r="I38" s="62">
        <v>4.9497474683058327</v>
      </c>
      <c r="J38" s="62">
        <v>2.8367177080521166</v>
      </c>
      <c r="K38" s="61">
        <v>2.4716151852029542</v>
      </c>
      <c r="L38" s="63">
        <v>0.27141600000000005</v>
      </c>
      <c r="M38" s="62">
        <v>32.412403933299565</v>
      </c>
      <c r="N38" s="64"/>
      <c r="O38" s="57" t="s">
        <v>115</v>
      </c>
      <c r="P38" s="58">
        <v>8.3738312208665011</v>
      </c>
      <c r="Q38" s="62">
        <v>47.265373585371897</v>
      </c>
      <c r="R38" s="62">
        <v>9.4641711315446191</v>
      </c>
      <c r="S38" s="61">
        <v>2.1049620684336259</v>
      </c>
      <c r="T38" s="62">
        <v>75.013485665660241</v>
      </c>
      <c r="U38" s="61">
        <v>2.6518099752902056</v>
      </c>
      <c r="V38" s="62">
        <v>19.517261505083557</v>
      </c>
      <c r="W38" s="61">
        <v>1.3526398168175049</v>
      </c>
      <c r="X38" s="65">
        <v>-27.74811208028834</v>
      </c>
      <c r="Y38" s="66" t="s">
        <v>82</v>
      </c>
      <c r="Z38" s="67" t="s">
        <v>82</v>
      </c>
      <c r="AA38" s="49" t="s">
        <v>83</v>
      </c>
      <c r="AB38" s="67" t="s">
        <v>84</v>
      </c>
      <c r="AC38" s="68"/>
      <c r="AD38" s="68"/>
      <c r="AF38" s="57" t="s">
        <v>115</v>
      </c>
      <c r="AG38" s="58">
        <v>8.3738312208665011</v>
      </c>
      <c r="AH38" s="59">
        <v>70</v>
      </c>
      <c r="AI38" s="59">
        <v>8</v>
      </c>
      <c r="AJ38" s="59">
        <v>10</v>
      </c>
      <c r="AK38" s="70">
        <v>5</v>
      </c>
      <c r="AL38" s="60">
        <v>10.667300918301276</v>
      </c>
      <c r="AM38" s="59" t="s">
        <v>110</v>
      </c>
      <c r="AN38" s="59">
        <v>38</v>
      </c>
      <c r="AO38" s="59">
        <v>43</v>
      </c>
      <c r="AP38" s="62">
        <v>9.2273009183012764</v>
      </c>
      <c r="BA38" s="71"/>
      <c r="BB38" s="71"/>
      <c r="BC38" s="72"/>
      <c r="BD38" s="72"/>
      <c r="BE38" s="72"/>
    </row>
    <row r="39" spans="1:57" s="69" customFormat="1" ht="13.5" customHeight="1">
      <c r="A39" s="57" t="s">
        <v>116</v>
      </c>
      <c r="B39" s="58">
        <v>9.3233772889018649</v>
      </c>
      <c r="C39" s="59">
        <v>70</v>
      </c>
      <c r="D39" s="59">
        <v>9</v>
      </c>
      <c r="E39" s="59">
        <v>9</v>
      </c>
      <c r="F39" s="60">
        <v>4.5</v>
      </c>
      <c r="G39" s="60">
        <v>11.876913743824032</v>
      </c>
      <c r="H39" s="62">
        <v>2.0524964982696918</v>
      </c>
      <c r="I39" s="62">
        <v>4.9497474683058327</v>
      </c>
      <c r="J39" s="62">
        <v>2.902668384576284</v>
      </c>
      <c r="K39" s="61">
        <v>2.4970851867974417</v>
      </c>
      <c r="L39" s="63">
        <v>0.27227440000000003</v>
      </c>
      <c r="M39" s="62">
        <v>29.20340897542604</v>
      </c>
      <c r="N39" s="64"/>
      <c r="O39" s="57" t="s">
        <v>116</v>
      </c>
      <c r="P39" s="58">
        <v>9.3233772889018649</v>
      </c>
      <c r="Q39" s="62">
        <v>52.466547337099747</v>
      </c>
      <c r="R39" s="62">
        <v>10.604650874678599</v>
      </c>
      <c r="S39" s="61">
        <v>2.1017905815555813</v>
      </c>
      <c r="T39" s="62">
        <v>83.176086508611291</v>
      </c>
      <c r="U39" s="61">
        <v>2.6463509609908105</v>
      </c>
      <c r="V39" s="62">
        <v>21.757008165588196</v>
      </c>
      <c r="W39" s="61">
        <v>1.3534673578237895</v>
      </c>
      <c r="X39" s="65">
        <v>-30.709539171511551</v>
      </c>
      <c r="Y39" s="66" t="s">
        <v>82</v>
      </c>
      <c r="Z39" s="67" t="s">
        <v>82</v>
      </c>
      <c r="AA39" s="49" t="s">
        <v>83</v>
      </c>
      <c r="AB39" s="67" t="s">
        <v>84</v>
      </c>
      <c r="AC39" s="68"/>
      <c r="AD39" s="68"/>
      <c r="AF39" s="57" t="s">
        <v>116</v>
      </c>
      <c r="AG39" s="58">
        <v>9.3233772889018649</v>
      </c>
      <c r="AH39" s="59">
        <v>70</v>
      </c>
      <c r="AI39" s="59">
        <v>9</v>
      </c>
      <c r="AJ39" s="59">
        <v>9</v>
      </c>
      <c r="AK39" s="70">
        <v>4.5</v>
      </c>
      <c r="AL39" s="60">
        <v>11.876913743824032</v>
      </c>
      <c r="AM39" s="59" t="s">
        <v>110</v>
      </c>
      <c r="AN39" s="59">
        <v>39</v>
      </c>
      <c r="AO39" s="59">
        <v>43</v>
      </c>
      <c r="AP39" s="70">
        <v>10.256913743824033</v>
      </c>
      <c r="BA39" s="71"/>
      <c r="BB39" s="71"/>
      <c r="BC39" s="72"/>
      <c r="BD39" s="72"/>
      <c r="BE39" s="72"/>
    </row>
    <row r="40" spans="1:57" s="69" customFormat="1" ht="13.5" customHeight="1">
      <c r="A40" s="57" t="s">
        <v>117</v>
      </c>
      <c r="B40" s="58">
        <v>4.6526272889018667</v>
      </c>
      <c r="C40" s="59">
        <v>75</v>
      </c>
      <c r="D40" s="59">
        <v>4</v>
      </c>
      <c r="E40" s="59">
        <v>9</v>
      </c>
      <c r="F40" s="60">
        <v>4.5</v>
      </c>
      <c r="G40" s="61">
        <v>5.9269137438240342</v>
      </c>
      <c r="H40" s="62">
        <v>1.9551340495759433</v>
      </c>
      <c r="I40" s="62">
        <v>5.3033008588991066</v>
      </c>
      <c r="J40" s="62">
        <v>2.7649770891677301</v>
      </c>
      <c r="K40" s="61">
        <v>2.6347764822059956</v>
      </c>
      <c r="L40" s="63">
        <v>0.29227439999999999</v>
      </c>
      <c r="M40" s="62">
        <v>62.819216294667754</v>
      </c>
      <c r="N40" s="64"/>
      <c r="O40" s="57" t="s">
        <v>117</v>
      </c>
      <c r="P40" s="58">
        <v>4.6526272889018667</v>
      </c>
      <c r="Q40" s="62">
        <v>31.429417523125831</v>
      </c>
      <c r="R40" s="62">
        <v>5.6682015046228837</v>
      </c>
      <c r="S40" s="61">
        <v>2.3027874968410504</v>
      </c>
      <c r="T40" s="62">
        <v>49.85337065652184</v>
      </c>
      <c r="U40" s="61">
        <v>2.9002334688334637</v>
      </c>
      <c r="V40" s="62">
        <v>13.005464389729823</v>
      </c>
      <c r="W40" s="61">
        <v>1.4813191207410898</v>
      </c>
      <c r="X40" s="65">
        <v>-18.423953133396008</v>
      </c>
      <c r="Y40" s="66" t="s">
        <v>118</v>
      </c>
      <c r="Z40" s="67" t="s">
        <v>118</v>
      </c>
      <c r="AA40" s="49" t="s">
        <v>83</v>
      </c>
      <c r="AB40" s="67" t="s">
        <v>84</v>
      </c>
      <c r="AC40" s="68"/>
      <c r="AD40" s="68"/>
      <c r="AF40" s="57" t="s">
        <v>117</v>
      </c>
      <c r="AG40" s="58">
        <v>4.6526272889018667</v>
      </c>
      <c r="AH40" s="59">
        <v>75</v>
      </c>
      <c r="AI40" s="59">
        <v>4</v>
      </c>
      <c r="AJ40" s="59">
        <v>9</v>
      </c>
      <c r="AK40" s="70">
        <v>4.5</v>
      </c>
      <c r="AL40" s="61">
        <v>5.9269137438240342</v>
      </c>
      <c r="AM40" s="59" t="s">
        <v>110</v>
      </c>
      <c r="AN40" s="59">
        <v>34</v>
      </c>
      <c r="AO40" s="59">
        <v>48</v>
      </c>
      <c r="AP40" s="62">
        <v>5.2069137438240345</v>
      </c>
      <c r="BA40" s="71"/>
      <c r="BB40" s="71"/>
      <c r="BC40" s="72"/>
      <c r="BD40" s="72"/>
      <c r="BE40" s="72"/>
    </row>
    <row r="41" spans="1:57" s="69" customFormat="1" ht="13.5" customHeight="1">
      <c r="A41" s="57" t="s">
        <v>119</v>
      </c>
      <c r="B41" s="58">
        <v>5.7594772889018673</v>
      </c>
      <c r="C41" s="59">
        <v>75</v>
      </c>
      <c r="D41" s="59">
        <v>5</v>
      </c>
      <c r="E41" s="59">
        <v>9</v>
      </c>
      <c r="F41" s="60">
        <v>4.5</v>
      </c>
      <c r="G41" s="61">
        <v>7.3369137438240344</v>
      </c>
      <c r="H41" s="62">
        <v>2.0063542156047802</v>
      </c>
      <c r="I41" s="62">
        <v>5.3033008588991066</v>
      </c>
      <c r="J41" s="62">
        <v>2.8374133426327131</v>
      </c>
      <c r="K41" s="61">
        <v>2.6330509068596673</v>
      </c>
      <c r="L41" s="63">
        <v>0.29227439999999999</v>
      </c>
      <c r="M41" s="62">
        <v>50.746688516889108</v>
      </c>
      <c r="N41" s="64"/>
      <c r="O41" s="57" t="s">
        <v>119</v>
      </c>
      <c r="P41" s="58">
        <v>5.7594772889018673</v>
      </c>
      <c r="Q41" s="62">
        <v>38.773200971796008</v>
      </c>
      <c r="R41" s="62">
        <v>7.0578268955621137</v>
      </c>
      <c r="S41" s="61">
        <v>2.2988419911231905</v>
      </c>
      <c r="T41" s="62">
        <v>61.58994424774577</v>
      </c>
      <c r="U41" s="61">
        <v>2.8973315713137664</v>
      </c>
      <c r="V41" s="62">
        <v>15.956457695846247</v>
      </c>
      <c r="W41" s="61">
        <v>1.4747266750726977</v>
      </c>
      <c r="X41" s="65">
        <v>-22.816743275949761</v>
      </c>
      <c r="Y41" s="66" t="s">
        <v>94</v>
      </c>
      <c r="Z41" s="67" t="s">
        <v>94</v>
      </c>
      <c r="AA41" s="49" t="s">
        <v>83</v>
      </c>
      <c r="AB41" s="67" t="s">
        <v>84</v>
      </c>
      <c r="AC41" s="68"/>
      <c r="AD41" s="68"/>
      <c r="AF41" s="57" t="s">
        <v>119</v>
      </c>
      <c r="AG41" s="58">
        <v>5.7594772889018673</v>
      </c>
      <c r="AH41" s="59">
        <v>75</v>
      </c>
      <c r="AI41" s="59">
        <v>5</v>
      </c>
      <c r="AJ41" s="59">
        <v>9</v>
      </c>
      <c r="AK41" s="70">
        <v>4.5</v>
      </c>
      <c r="AL41" s="61">
        <v>7.3369137438240344</v>
      </c>
      <c r="AM41" s="59" t="s">
        <v>110</v>
      </c>
      <c r="AN41" s="59">
        <v>35</v>
      </c>
      <c r="AO41" s="59">
        <v>48</v>
      </c>
      <c r="AP41" s="62">
        <v>6.436913743824034</v>
      </c>
      <c r="BA41" s="71"/>
      <c r="BB41" s="71"/>
      <c r="BC41" s="72"/>
      <c r="BD41" s="72"/>
      <c r="BE41" s="72"/>
    </row>
    <row r="42" spans="1:57" s="69" customFormat="1" ht="13.5" customHeight="1">
      <c r="A42" s="73" t="s">
        <v>120</v>
      </c>
      <c r="B42" s="58">
        <v>6.850627288901868</v>
      </c>
      <c r="C42" s="59">
        <v>75</v>
      </c>
      <c r="D42" s="59">
        <v>6</v>
      </c>
      <c r="E42" s="59">
        <v>9</v>
      </c>
      <c r="F42" s="60">
        <v>4.5</v>
      </c>
      <c r="G42" s="61">
        <v>8.726913743824035</v>
      </c>
      <c r="H42" s="62">
        <v>2.0526139360695383</v>
      </c>
      <c r="I42" s="62">
        <v>5.3033008588991066</v>
      </c>
      <c r="J42" s="62">
        <v>2.9028344667055626</v>
      </c>
      <c r="K42" s="61">
        <v>2.6383404609054724</v>
      </c>
      <c r="L42" s="63">
        <v>0.29227439999999999</v>
      </c>
      <c r="M42" s="62">
        <v>42.663888673886767</v>
      </c>
      <c r="N42" s="64"/>
      <c r="O42" s="57" t="s">
        <v>120</v>
      </c>
      <c r="P42" s="58">
        <v>6.850627288901868</v>
      </c>
      <c r="Q42" s="62">
        <v>45.829028941399578</v>
      </c>
      <c r="R42" s="62">
        <v>8.4130312049762228</v>
      </c>
      <c r="S42" s="61">
        <v>2.2916061857409855</v>
      </c>
      <c r="T42" s="62">
        <v>72.835085437655749</v>
      </c>
      <c r="U42" s="61">
        <v>2.8889496663433216</v>
      </c>
      <c r="V42" s="62">
        <v>18.822972445143403</v>
      </c>
      <c r="W42" s="61">
        <v>1.4686346197701818</v>
      </c>
      <c r="X42" s="65">
        <v>-27.006056496256175</v>
      </c>
      <c r="Y42" s="66" t="s">
        <v>88</v>
      </c>
      <c r="Z42" s="67" t="s">
        <v>94</v>
      </c>
      <c r="AA42" s="49" t="s">
        <v>83</v>
      </c>
      <c r="AB42" s="67" t="s">
        <v>84</v>
      </c>
      <c r="AC42" s="68"/>
      <c r="AD42" s="68"/>
      <c r="AF42" s="73" t="s">
        <v>120</v>
      </c>
      <c r="AG42" s="58">
        <v>6.850627288901868</v>
      </c>
      <c r="AH42" s="59">
        <v>75</v>
      </c>
      <c r="AI42" s="59">
        <v>6</v>
      </c>
      <c r="AJ42" s="59">
        <v>9</v>
      </c>
      <c r="AK42" s="70">
        <v>4.5</v>
      </c>
      <c r="AL42" s="61">
        <v>8.726913743824035</v>
      </c>
      <c r="AM42" s="59" t="s">
        <v>110</v>
      </c>
      <c r="AN42" s="59">
        <v>36</v>
      </c>
      <c r="AO42" s="59">
        <v>48</v>
      </c>
      <c r="AP42" s="62">
        <v>7.6469137438240349</v>
      </c>
      <c r="BA42" s="71"/>
      <c r="BB42" s="71"/>
      <c r="BC42" s="72"/>
      <c r="BD42" s="72"/>
      <c r="BE42" s="72"/>
    </row>
    <row r="43" spans="1:57" s="69" customFormat="1" ht="13.5" customHeight="1">
      <c r="A43" s="57" t="s">
        <v>121</v>
      </c>
      <c r="B43" s="58">
        <v>7.9260772889018671</v>
      </c>
      <c r="C43" s="59">
        <v>75</v>
      </c>
      <c r="D43" s="59">
        <v>7</v>
      </c>
      <c r="E43" s="59">
        <v>9</v>
      </c>
      <c r="F43" s="60">
        <v>4.5</v>
      </c>
      <c r="G43" s="60">
        <v>10.096913743824034</v>
      </c>
      <c r="H43" s="62">
        <v>2.09593963624721</v>
      </c>
      <c r="I43" s="62">
        <v>5.3033008588991066</v>
      </c>
      <c r="J43" s="62">
        <v>2.9641062594961358</v>
      </c>
      <c r="K43" s="61">
        <v>2.6477793462335542</v>
      </c>
      <c r="L43" s="63">
        <v>0.29227439999999999</v>
      </c>
      <c r="M43" s="62">
        <v>36.875037846179481</v>
      </c>
      <c r="N43" s="64"/>
      <c r="O43" s="57" t="s">
        <v>121</v>
      </c>
      <c r="P43" s="58">
        <v>7.9260772889018671</v>
      </c>
      <c r="Q43" s="62">
        <v>52.610081370203986</v>
      </c>
      <c r="R43" s="62">
        <v>9.7352875114203012</v>
      </c>
      <c r="S43" s="61">
        <v>2.282654402883558</v>
      </c>
      <c r="T43" s="62">
        <v>83.602917522649392</v>
      </c>
      <c r="U43" s="61">
        <v>2.8775070320681215</v>
      </c>
      <c r="V43" s="62">
        <v>21.617245217758576</v>
      </c>
      <c r="W43" s="61">
        <v>1.4632072739041093</v>
      </c>
      <c r="X43" s="65">
        <v>-30.99283615244541</v>
      </c>
      <c r="Y43" s="66" t="s">
        <v>82</v>
      </c>
      <c r="Z43" s="67" t="s">
        <v>94</v>
      </c>
      <c r="AA43" s="49" t="s">
        <v>83</v>
      </c>
      <c r="AB43" s="67" t="s">
        <v>84</v>
      </c>
      <c r="AC43" s="68"/>
      <c r="AD43" s="68"/>
      <c r="AF43" s="57" t="s">
        <v>121</v>
      </c>
      <c r="AG43" s="58">
        <v>7.9260772889018671</v>
      </c>
      <c r="AH43" s="59">
        <v>75</v>
      </c>
      <c r="AI43" s="59">
        <v>7</v>
      </c>
      <c r="AJ43" s="59">
        <v>9</v>
      </c>
      <c r="AK43" s="70">
        <v>4.5</v>
      </c>
      <c r="AL43" s="60">
        <v>10.096913743824034</v>
      </c>
      <c r="AM43" s="59" t="s">
        <v>110</v>
      </c>
      <c r="AN43" s="59">
        <v>37</v>
      </c>
      <c r="AO43" s="59">
        <v>48</v>
      </c>
      <c r="AP43" s="62">
        <v>8.8369137438240344</v>
      </c>
      <c r="BA43" s="71"/>
      <c r="BB43" s="71"/>
      <c r="BC43" s="72"/>
      <c r="BD43" s="72"/>
      <c r="BE43" s="72"/>
    </row>
    <row r="44" spans="1:57" s="69" customFormat="1" ht="13.5" customHeight="1">
      <c r="A44" s="73" t="s">
        <v>122</v>
      </c>
      <c r="B44" s="58">
        <v>8.9858272889018647</v>
      </c>
      <c r="C44" s="59">
        <v>75</v>
      </c>
      <c r="D44" s="59">
        <v>8</v>
      </c>
      <c r="E44" s="59">
        <v>9</v>
      </c>
      <c r="F44" s="60">
        <v>4.5</v>
      </c>
      <c r="G44" s="60">
        <v>11.446913743824032</v>
      </c>
      <c r="H44" s="62">
        <v>2.137349788509606</v>
      </c>
      <c r="I44" s="62">
        <v>5.3033008588991066</v>
      </c>
      <c r="J44" s="62">
        <v>3.0226690584455511</v>
      </c>
      <c r="K44" s="61">
        <v>2.6599272254027935</v>
      </c>
      <c r="L44" s="63">
        <v>0.29227439999999999</v>
      </c>
      <c r="M44" s="62">
        <v>32.52615375336444</v>
      </c>
      <c r="N44" s="64"/>
      <c r="O44" s="57" t="s">
        <v>122</v>
      </c>
      <c r="P44" s="58">
        <v>8.9858272889018647</v>
      </c>
      <c r="Q44" s="62">
        <v>59.128843174630148</v>
      </c>
      <c r="R44" s="62">
        <v>11.026048845762213</v>
      </c>
      <c r="S44" s="61">
        <v>2.2727699887607584</v>
      </c>
      <c r="T44" s="62">
        <v>93.907252730551875</v>
      </c>
      <c r="U44" s="61">
        <v>2.8642133362336901</v>
      </c>
      <c r="V44" s="62">
        <v>24.350433618708429</v>
      </c>
      <c r="W44" s="61">
        <v>1.458509104587363</v>
      </c>
      <c r="X44" s="65">
        <v>-34.778409555921719</v>
      </c>
      <c r="Y44" s="66" t="s">
        <v>82</v>
      </c>
      <c r="Z44" s="67" t="s">
        <v>82</v>
      </c>
      <c r="AA44" s="49" t="s">
        <v>83</v>
      </c>
      <c r="AB44" s="67" t="s">
        <v>84</v>
      </c>
      <c r="AC44" s="68"/>
      <c r="AD44" s="68"/>
      <c r="AF44" s="73" t="s">
        <v>122</v>
      </c>
      <c r="AG44" s="58">
        <v>8.9858272889018647</v>
      </c>
      <c r="AH44" s="59">
        <v>75</v>
      </c>
      <c r="AI44" s="59">
        <v>8</v>
      </c>
      <c r="AJ44" s="59">
        <v>9</v>
      </c>
      <c r="AK44" s="70">
        <v>4.5</v>
      </c>
      <c r="AL44" s="60">
        <v>11.446913743824032</v>
      </c>
      <c r="AM44" s="59" t="s">
        <v>110</v>
      </c>
      <c r="AN44" s="59">
        <v>38</v>
      </c>
      <c r="AO44" s="59">
        <v>48</v>
      </c>
      <c r="AP44" s="70">
        <v>10.006913743824033</v>
      </c>
      <c r="BA44" s="71"/>
      <c r="BB44" s="71"/>
      <c r="BC44" s="72"/>
      <c r="BD44" s="72"/>
      <c r="BE44" s="72"/>
    </row>
    <row r="45" spans="1:57" s="69" customFormat="1" ht="13.5" customHeight="1">
      <c r="A45" s="57" t="s">
        <v>123</v>
      </c>
      <c r="B45" s="74">
        <v>11.058227288901866</v>
      </c>
      <c r="C45" s="59">
        <v>75</v>
      </c>
      <c r="D45" s="59">
        <v>10</v>
      </c>
      <c r="E45" s="59">
        <v>9</v>
      </c>
      <c r="F45" s="60">
        <v>4.5</v>
      </c>
      <c r="G45" s="60">
        <v>14.086913743824033</v>
      </c>
      <c r="H45" s="62">
        <v>2.2164636724022544</v>
      </c>
      <c r="I45" s="62">
        <v>5.3033008588991066</v>
      </c>
      <c r="J45" s="62">
        <v>3.1345529860185453</v>
      </c>
      <c r="K45" s="61">
        <v>2.689464654067109</v>
      </c>
      <c r="L45" s="63">
        <v>0.29227439999999999</v>
      </c>
      <c r="M45" s="62">
        <v>26.430493094795505</v>
      </c>
      <c r="N45" s="64"/>
      <c r="O45" s="57" t="s">
        <v>123</v>
      </c>
      <c r="P45" s="74">
        <v>11.058227288901866</v>
      </c>
      <c r="Q45" s="62">
        <v>71.427289693659134</v>
      </c>
      <c r="R45" s="62">
        <v>13.518841409411644</v>
      </c>
      <c r="S45" s="61">
        <v>2.2517706693572883</v>
      </c>
      <c r="T45" s="70">
        <v>113.17945733203013</v>
      </c>
      <c r="U45" s="61">
        <v>2.8344961794507957</v>
      </c>
      <c r="V45" s="62">
        <v>29.675122055288142</v>
      </c>
      <c r="W45" s="61">
        <v>1.4514040455484427</v>
      </c>
      <c r="X45" s="65">
        <v>-41.752167638370992</v>
      </c>
      <c r="Y45" s="66" t="s">
        <v>82</v>
      </c>
      <c r="Z45" s="67" t="s">
        <v>82</v>
      </c>
      <c r="AA45" s="49" t="s">
        <v>83</v>
      </c>
      <c r="AB45" s="67" t="s">
        <v>84</v>
      </c>
      <c r="AC45" s="68"/>
      <c r="AD45" s="68"/>
      <c r="AF45" s="57" t="s">
        <v>123</v>
      </c>
      <c r="AG45" s="74">
        <v>11.058227288901866</v>
      </c>
      <c r="AH45" s="59">
        <v>75</v>
      </c>
      <c r="AI45" s="59">
        <v>10</v>
      </c>
      <c r="AJ45" s="59">
        <v>9</v>
      </c>
      <c r="AK45" s="70">
        <v>4.5</v>
      </c>
      <c r="AL45" s="60">
        <v>14.086913743824033</v>
      </c>
      <c r="AM45" s="59" t="s">
        <v>110</v>
      </c>
      <c r="AN45" s="59">
        <v>40</v>
      </c>
      <c r="AO45" s="59">
        <v>48</v>
      </c>
      <c r="AP45" s="70">
        <v>12.286913743824032</v>
      </c>
      <c r="BA45" s="71"/>
      <c r="BB45" s="71"/>
      <c r="BC45" s="72"/>
      <c r="BD45" s="72"/>
      <c r="BE45" s="72"/>
    </row>
    <row r="46" spans="1:57" s="69" customFormat="1" ht="13.5" customHeight="1">
      <c r="A46" s="73" t="s">
        <v>124</v>
      </c>
      <c r="B46" s="58">
        <v>6.1679812208665021</v>
      </c>
      <c r="C46" s="59">
        <v>80</v>
      </c>
      <c r="D46" s="59">
        <v>5</v>
      </c>
      <c r="E46" s="59">
        <v>10</v>
      </c>
      <c r="F46" s="60">
        <v>5</v>
      </c>
      <c r="G46" s="61">
        <v>7.8573009183012763</v>
      </c>
      <c r="H46" s="62">
        <v>2.1188830901489002</v>
      </c>
      <c r="I46" s="62">
        <v>5.6568542494923806</v>
      </c>
      <c r="J46" s="62">
        <v>2.996553203171588</v>
      </c>
      <c r="K46" s="61">
        <v>2.806754436914066</v>
      </c>
      <c r="L46" s="63">
        <v>0.31141600000000003</v>
      </c>
      <c r="M46" s="62">
        <v>50.489129076215171</v>
      </c>
      <c r="N46" s="64"/>
      <c r="O46" s="57" t="s">
        <v>124</v>
      </c>
      <c r="P46" s="58">
        <v>6.1679812208665021</v>
      </c>
      <c r="Q46" s="62">
        <v>47.141569103740011</v>
      </c>
      <c r="R46" s="62">
        <v>8.0157510599348996</v>
      </c>
      <c r="S46" s="61">
        <v>2.4494316426931171</v>
      </c>
      <c r="T46" s="62">
        <v>74.834670677318542</v>
      </c>
      <c r="U46" s="61">
        <v>3.0861336708084259</v>
      </c>
      <c r="V46" s="62">
        <v>19.448467530161487</v>
      </c>
      <c r="W46" s="61">
        <v>1.5732799211695023</v>
      </c>
      <c r="X46" s="65">
        <v>-27.693101573578524</v>
      </c>
      <c r="Y46" s="66" t="s">
        <v>94</v>
      </c>
      <c r="Z46" s="67" t="s">
        <v>118</v>
      </c>
      <c r="AA46" s="49" t="s">
        <v>83</v>
      </c>
      <c r="AB46" s="67" t="s">
        <v>84</v>
      </c>
      <c r="AC46" s="68"/>
      <c r="AD46" s="68"/>
      <c r="AF46" s="73" t="s">
        <v>124</v>
      </c>
      <c r="AG46" s="58">
        <v>6.1679812208665021</v>
      </c>
      <c r="AH46" s="59">
        <v>80</v>
      </c>
      <c r="AI46" s="59">
        <v>5</v>
      </c>
      <c r="AJ46" s="59">
        <v>10</v>
      </c>
      <c r="AK46" s="70">
        <v>5</v>
      </c>
      <c r="AL46" s="61">
        <v>7.8573009183012763</v>
      </c>
      <c r="AM46" s="59" t="s">
        <v>110</v>
      </c>
      <c r="AN46" s="59">
        <v>35</v>
      </c>
      <c r="AO46" s="59">
        <v>53</v>
      </c>
      <c r="AP46" s="62">
        <v>6.9573009183012759</v>
      </c>
      <c r="BA46" s="71"/>
      <c r="BB46" s="71"/>
      <c r="BC46" s="72"/>
      <c r="BD46" s="72"/>
      <c r="BE46" s="72"/>
    </row>
    <row r="47" spans="1:57" s="69" customFormat="1" ht="13.5" customHeight="1">
      <c r="A47" s="73" t="s">
        <v>125</v>
      </c>
      <c r="B47" s="58">
        <v>7.3376312208665029</v>
      </c>
      <c r="C47" s="59">
        <v>80</v>
      </c>
      <c r="D47" s="59">
        <v>6</v>
      </c>
      <c r="E47" s="59">
        <v>10</v>
      </c>
      <c r="F47" s="60">
        <v>5</v>
      </c>
      <c r="G47" s="61">
        <v>9.3473009183012774</v>
      </c>
      <c r="H47" s="62">
        <v>2.1673954039859673</v>
      </c>
      <c r="I47" s="62">
        <v>5.6568542494923806</v>
      </c>
      <c r="J47" s="62">
        <v>3.065159975342068</v>
      </c>
      <c r="K47" s="61">
        <v>2.8088583428622407</v>
      </c>
      <c r="L47" s="63">
        <v>0.31141600000000003</v>
      </c>
      <c r="M47" s="62">
        <v>42.440944580916792</v>
      </c>
      <c r="N47" s="64"/>
      <c r="O47" s="57" t="s">
        <v>125</v>
      </c>
      <c r="P47" s="58">
        <v>7.3376312208665029</v>
      </c>
      <c r="Q47" s="62">
        <v>55.823773071922524</v>
      </c>
      <c r="R47" s="62">
        <v>9.5709853381921626</v>
      </c>
      <c r="S47" s="61">
        <v>2.4438046185238411</v>
      </c>
      <c r="T47" s="62">
        <v>88.690568298391725</v>
      </c>
      <c r="U47" s="61">
        <v>3.0803183765014834</v>
      </c>
      <c r="V47" s="62">
        <v>22.956977845453316</v>
      </c>
      <c r="W47" s="61">
        <v>1.5671632736968337</v>
      </c>
      <c r="X47" s="65">
        <v>-32.866795226469208</v>
      </c>
      <c r="Y47" s="66" t="s">
        <v>94</v>
      </c>
      <c r="Z47" s="67" t="s">
        <v>94</v>
      </c>
      <c r="AA47" s="49" t="s">
        <v>83</v>
      </c>
      <c r="AB47" s="67" t="s">
        <v>84</v>
      </c>
      <c r="AC47" s="68"/>
      <c r="AD47" s="68"/>
      <c r="AF47" s="73" t="s">
        <v>125</v>
      </c>
      <c r="AG47" s="58">
        <v>7.3376312208665029</v>
      </c>
      <c r="AH47" s="59">
        <v>80</v>
      </c>
      <c r="AI47" s="59">
        <v>6</v>
      </c>
      <c r="AJ47" s="59">
        <v>10</v>
      </c>
      <c r="AK47" s="70">
        <v>5</v>
      </c>
      <c r="AL47" s="61">
        <v>9.3473009183012774</v>
      </c>
      <c r="AM47" s="59" t="s">
        <v>110</v>
      </c>
      <c r="AN47" s="59">
        <v>36</v>
      </c>
      <c r="AO47" s="59">
        <v>53</v>
      </c>
      <c r="AP47" s="62">
        <v>8.2673009183012773</v>
      </c>
      <c r="BA47" s="71"/>
      <c r="BB47" s="71"/>
      <c r="BC47" s="72"/>
      <c r="BD47" s="72"/>
      <c r="BE47" s="72"/>
    </row>
    <row r="48" spans="1:57" s="69" customFormat="1" ht="13.5" customHeight="1">
      <c r="A48" s="73" t="s">
        <v>126</v>
      </c>
      <c r="B48" s="58">
        <v>8.491581220866502</v>
      </c>
      <c r="C48" s="59">
        <v>80</v>
      </c>
      <c r="D48" s="59">
        <v>7</v>
      </c>
      <c r="E48" s="59">
        <v>10</v>
      </c>
      <c r="F48" s="60">
        <v>5</v>
      </c>
      <c r="G48" s="60">
        <v>10.817300918301276</v>
      </c>
      <c r="H48" s="62">
        <v>2.2123718504965293</v>
      </c>
      <c r="I48" s="62">
        <v>5.6568542494923806</v>
      </c>
      <c r="J48" s="62">
        <v>3.1287662759846535</v>
      </c>
      <c r="K48" s="61">
        <v>2.8159627203383097</v>
      </c>
      <c r="L48" s="63">
        <v>0.31141600000000003</v>
      </c>
      <c r="M48" s="62">
        <v>36.673499540315575</v>
      </c>
      <c r="N48" s="64"/>
      <c r="O48" s="57" t="s">
        <v>126</v>
      </c>
      <c r="P48" s="58">
        <v>8.491581220866502</v>
      </c>
      <c r="Q48" s="62">
        <v>64.187646454537315</v>
      </c>
      <c r="R48" s="62">
        <v>11.090492477483037</v>
      </c>
      <c r="S48" s="61">
        <v>2.4359382242870713</v>
      </c>
      <c r="T48" s="70">
        <v>101.99724178506936</v>
      </c>
      <c r="U48" s="61">
        <v>3.0706813993575719</v>
      </c>
      <c r="V48" s="62">
        <v>26.378051124005268</v>
      </c>
      <c r="W48" s="61">
        <v>1.5615715829654184</v>
      </c>
      <c r="X48" s="65">
        <v>-37.809595330532048</v>
      </c>
      <c r="Y48" s="66" t="s">
        <v>82</v>
      </c>
      <c r="Z48" s="67" t="s">
        <v>94</v>
      </c>
      <c r="AA48" s="49" t="s">
        <v>83</v>
      </c>
      <c r="AB48" s="67" t="s">
        <v>84</v>
      </c>
      <c r="AC48" s="68"/>
      <c r="AD48" s="68"/>
      <c r="AF48" s="73" t="s">
        <v>126</v>
      </c>
      <c r="AG48" s="58">
        <v>8.491581220866502</v>
      </c>
      <c r="AH48" s="59">
        <v>80</v>
      </c>
      <c r="AI48" s="59">
        <v>7</v>
      </c>
      <c r="AJ48" s="59">
        <v>10</v>
      </c>
      <c r="AK48" s="70">
        <v>5</v>
      </c>
      <c r="AL48" s="60">
        <v>10.817300918301276</v>
      </c>
      <c r="AM48" s="59" t="s">
        <v>110</v>
      </c>
      <c r="AN48" s="59">
        <v>37</v>
      </c>
      <c r="AO48" s="59">
        <v>53</v>
      </c>
      <c r="AP48" s="62">
        <v>9.5573009183012765</v>
      </c>
      <c r="BA48" s="71"/>
      <c r="BB48" s="71"/>
      <c r="BC48" s="72"/>
      <c r="BD48" s="72"/>
      <c r="BE48" s="72"/>
    </row>
    <row r="49" spans="1:57" s="69" customFormat="1" ht="13.5" customHeight="1">
      <c r="A49" s="73" t="s">
        <v>127</v>
      </c>
      <c r="B49" s="58">
        <v>9.6298312208665013</v>
      </c>
      <c r="C49" s="59">
        <v>80</v>
      </c>
      <c r="D49" s="59">
        <v>8</v>
      </c>
      <c r="E49" s="59">
        <v>10</v>
      </c>
      <c r="F49" s="60">
        <v>5</v>
      </c>
      <c r="G49" s="60">
        <v>12.267300918301276</v>
      </c>
      <c r="H49" s="62">
        <v>2.2550589762357216</v>
      </c>
      <c r="I49" s="62">
        <v>5.6568542494923806</v>
      </c>
      <c r="J49" s="62">
        <v>3.1891349881437447</v>
      </c>
      <c r="K49" s="61">
        <v>2.8263046862978731</v>
      </c>
      <c r="L49" s="63">
        <v>0.31141600000000003</v>
      </c>
      <c r="M49" s="62">
        <v>32.338676852944737</v>
      </c>
      <c r="N49" s="64"/>
      <c r="O49" s="57" t="s">
        <v>127</v>
      </c>
      <c r="P49" s="58">
        <v>9.6298312208665013</v>
      </c>
      <c r="Q49" s="62">
        <v>72.246858671329193</v>
      </c>
      <c r="R49" s="62">
        <v>12.575735481439393</v>
      </c>
      <c r="S49" s="61">
        <v>2.4268055243876239</v>
      </c>
      <c r="T49" s="70">
        <v>114.76957955959971</v>
      </c>
      <c r="U49" s="61">
        <v>3.0587141062990884</v>
      </c>
      <c r="V49" s="62">
        <v>29.72413778305868</v>
      </c>
      <c r="W49" s="61">
        <v>1.5566111018245854</v>
      </c>
      <c r="X49" s="65">
        <v>-42.522720888270513</v>
      </c>
      <c r="Y49" s="66" t="s">
        <v>82</v>
      </c>
      <c r="Z49" s="67" t="s">
        <v>88</v>
      </c>
      <c r="AA49" s="49" t="s">
        <v>83</v>
      </c>
      <c r="AB49" s="67" t="s">
        <v>84</v>
      </c>
      <c r="AC49" s="68"/>
      <c r="AD49" s="68"/>
      <c r="AF49" s="73" t="s">
        <v>127</v>
      </c>
      <c r="AG49" s="58">
        <v>9.6298312208665013</v>
      </c>
      <c r="AH49" s="59">
        <v>80</v>
      </c>
      <c r="AI49" s="59">
        <v>8</v>
      </c>
      <c r="AJ49" s="59">
        <v>10</v>
      </c>
      <c r="AK49" s="70">
        <v>5</v>
      </c>
      <c r="AL49" s="60">
        <v>12.267300918301276</v>
      </c>
      <c r="AM49" s="59" t="s">
        <v>110</v>
      </c>
      <c r="AN49" s="59">
        <v>38</v>
      </c>
      <c r="AO49" s="59">
        <v>53</v>
      </c>
      <c r="AP49" s="70">
        <v>10.827300918301276</v>
      </c>
      <c r="BA49" s="71"/>
      <c r="BB49" s="71"/>
      <c r="BC49" s="72"/>
      <c r="BD49" s="72"/>
      <c r="BE49" s="72"/>
    </row>
    <row r="50" spans="1:57" s="69" customFormat="1" ht="13.5" customHeight="1">
      <c r="A50" s="73" t="s">
        <v>128</v>
      </c>
      <c r="B50" s="74">
        <v>11.859231220866501</v>
      </c>
      <c r="C50" s="59">
        <v>80</v>
      </c>
      <c r="D50" s="59">
        <v>10</v>
      </c>
      <c r="E50" s="59">
        <v>10</v>
      </c>
      <c r="F50" s="60">
        <v>5</v>
      </c>
      <c r="G50" s="60">
        <v>15.107300918301275</v>
      </c>
      <c r="H50" s="62">
        <v>2.3360676563506448</v>
      </c>
      <c r="I50" s="62">
        <v>5.6568542494923806</v>
      </c>
      <c r="J50" s="62">
        <v>3.3036985622322126</v>
      </c>
      <c r="K50" s="61">
        <v>2.8531624684467149</v>
      </c>
      <c r="L50" s="63">
        <v>0.31141600000000003</v>
      </c>
      <c r="M50" s="62">
        <v>26.259375013454395</v>
      </c>
      <c r="N50" s="64"/>
      <c r="O50" s="57" t="s">
        <v>128</v>
      </c>
      <c r="P50" s="74">
        <v>11.859231220866501</v>
      </c>
      <c r="Q50" s="62">
        <v>87.50329056720166</v>
      </c>
      <c r="R50" s="62">
        <v>15.449211829889549</v>
      </c>
      <c r="S50" s="61">
        <v>2.4066822368540346</v>
      </c>
      <c r="T50" s="70">
        <v>138.76942622224863</v>
      </c>
      <c r="U50" s="61">
        <v>3.0307733260338017</v>
      </c>
      <c r="V50" s="62">
        <v>36.237154912154686</v>
      </c>
      <c r="W50" s="61">
        <v>1.5487581556135501</v>
      </c>
      <c r="X50" s="65">
        <v>-51.266135655046973</v>
      </c>
      <c r="Y50" s="66" t="s">
        <v>82</v>
      </c>
      <c r="Z50" s="67" t="s">
        <v>82</v>
      </c>
      <c r="AA50" s="49" t="s">
        <v>83</v>
      </c>
      <c r="AB50" s="67" t="s">
        <v>84</v>
      </c>
      <c r="AC50" s="68"/>
      <c r="AD50" s="68"/>
      <c r="AF50" s="73" t="s">
        <v>128</v>
      </c>
      <c r="AG50" s="74">
        <v>11.859231220866501</v>
      </c>
      <c r="AH50" s="59">
        <v>80</v>
      </c>
      <c r="AI50" s="59">
        <v>10</v>
      </c>
      <c r="AJ50" s="59">
        <v>10</v>
      </c>
      <c r="AK50" s="70">
        <v>5</v>
      </c>
      <c r="AL50" s="60">
        <v>15.107300918301275</v>
      </c>
      <c r="AM50" s="59" t="s">
        <v>110</v>
      </c>
      <c r="AN50" s="59">
        <v>40</v>
      </c>
      <c r="AO50" s="59">
        <v>53</v>
      </c>
      <c r="AP50" s="70">
        <v>13.307300918301275</v>
      </c>
      <c r="BA50" s="71"/>
      <c r="BB50" s="71"/>
      <c r="BC50" s="72"/>
      <c r="BD50" s="72"/>
      <c r="BE50" s="72"/>
    </row>
    <row r="51" spans="1:57" s="69" customFormat="1" ht="13.5" customHeight="1">
      <c r="A51" s="73" t="s">
        <v>129</v>
      </c>
      <c r="B51" s="58">
        <v>8.2796312208665004</v>
      </c>
      <c r="C51" s="59">
        <v>90</v>
      </c>
      <c r="D51" s="59">
        <v>6</v>
      </c>
      <c r="E51" s="59">
        <v>10</v>
      </c>
      <c r="F51" s="60">
        <v>5</v>
      </c>
      <c r="G51" s="60">
        <v>10.547300918301275</v>
      </c>
      <c r="H51" s="62">
        <v>2.4163193263765019</v>
      </c>
      <c r="I51" s="62">
        <v>6.3639610306789276</v>
      </c>
      <c r="J51" s="62">
        <v>3.4171915623858702</v>
      </c>
      <c r="K51" s="61">
        <v>3.1639335370049859</v>
      </c>
      <c r="L51" s="63">
        <v>0.35141600000000006</v>
      </c>
      <c r="M51" s="62">
        <v>42.443436262517835</v>
      </c>
      <c r="N51" s="64"/>
      <c r="O51" s="57" t="s">
        <v>129</v>
      </c>
      <c r="P51" s="58">
        <v>8.2796312208665004</v>
      </c>
      <c r="Q51" s="62">
        <v>80.724154283953709</v>
      </c>
      <c r="R51" s="62">
        <v>12.261249942963151</v>
      </c>
      <c r="S51" s="61">
        <v>2.7665026050867958</v>
      </c>
      <c r="T51" s="70">
        <v>128.29252726762422</v>
      </c>
      <c r="U51" s="61">
        <v>3.4876268450466061</v>
      </c>
      <c r="V51" s="62">
        <v>33.155781300283181</v>
      </c>
      <c r="W51" s="61">
        <v>1.7730009355931859</v>
      </c>
      <c r="X51" s="65">
        <v>-47.568372983670528</v>
      </c>
      <c r="Y51" s="66" t="s">
        <v>94</v>
      </c>
      <c r="Z51" s="67" t="s">
        <v>118</v>
      </c>
      <c r="AA51" s="49" t="s">
        <v>83</v>
      </c>
      <c r="AB51" s="67" t="s">
        <v>84</v>
      </c>
      <c r="AC51" s="68"/>
      <c r="AD51" s="68"/>
      <c r="AF51" s="73" t="s">
        <v>129</v>
      </c>
      <c r="AG51" s="58">
        <v>8.2796312208665004</v>
      </c>
      <c r="AH51" s="59">
        <v>90</v>
      </c>
      <c r="AI51" s="59">
        <v>6</v>
      </c>
      <c r="AJ51" s="59">
        <v>10</v>
      </c>
      <c r="AK51" s="70">
        <v>5</v>
      </c>
      <c r="AL51" s="60">
        <v>10.547300918301275</v>
      </c>
      <c r="AM51" s="59" t="s">
        <v>130</v>
      </c>
      <c r="AN51" s="59">
        <v>46</v>
      </c>
      <c r="AO51" s="59">
        <v>51</v>
      </c>
      <c r="AP51" s="62">
        <v>8.9873009183012744</v>
      </c>
      <c r="BA51" s="71"/>
      <c r="BB51" s="71"/>
      <c r="BC51" s="72"/>
      <c r="BD51" s="72"/>
      <c r="BE51" s="72"/>
    </row>
    <row r="52" spans="1:57" s="69" customFormat="1" ht="13.5" customHeight="1">
      <c r="A52" s="73" t="s">
        <v>131</v>
      </c>
      <c r="B52" s="58">
        <v>9.6082697772484682</v>
      </c>
      <c r="C52" s="59">
        <v>90</v>
      </c>
      <c r="D52" s="59">
        <v>7</v>
      </c>
      <c r="E52" s="59">
        <v>11</v>
      </c>
      <c r="F52" s="60">
        <v>5.5</v>
      </c>
      <c r="G52" s="60">
        <v>12.239834111144544</v>
      </c>
      <c r="H52" s="62">
        <v>2.4522668184057008</v>
      </c>
      <c r="I52" s="62">
        <v>6.3639610306789276</v>
      </c>
      <c r="J52" s="62">
        <v>3.468028993146862</v>
      </c>
      <c r="K52" s="61">
        <v>3.1630967843626485</v>
      </c>
      <c r="L52" s="63">
        <v>0.35055759999999997</v>
      </c>
      <c r="M52" s="62">
        <v>36.484987216958594</v>
      </c>
      <c r="N52" s="64"/>
      <c r="O52" s="57" t="s">
        <v>131</v>
      </c>
      <c r="P52" s="58">
        <v>9.6082697772484682</v>
      </c>
      <c r="Q52" s="62">
        <v>92.547940713705131</v>
      </c>
      <c r="R52" s="62">
        <v>14.134348200665492</v>
      </c>
      <c r="S52" s="61">
        <v>2.7497652162694477</v>
      </c>
      <c r="T52" s="70">
        <v>147.06583964217009</v>
      </c>
      <c r="U52" s="61">
        <v>3.4663158859827483</v>
      </c>
      <c r="V52" s="62">
        <v>38.030041785240172</v>
      </c>
      <c r="W52" s="61">
        <v>1.7626887608974988</v>
      </c>
      <c r="X52" s="65">
        <v>-54.517898928464959</v>
      </c>
      <c r="Y52" s="66" t="s">
        <v>94</v>
      </c>
      <c r="Z52" s="67" t="s">
        <v>94</v>
      </c>
      <c r="AA52" s="49" t="s">
        <v>83</v>
      </c>
      <c r="AB52" s="67" t="s">
        <v>84</v>
      </c>
      <c r="AC52" s="68"/>
      <c r="AD52" s="68"/>
      <c r="AF52" s="73" t="s">
        <v>131</v>
      </c>
      <c r="AG52" s="58">
        <v>9.6082697772484682</v>
      </c>
      <c r="AH52" s="59">
        <v>90</v>
      </c>
      <c r="AI52" s="59">
        <v>7</v>
      </c>
      <c r="AJ52" s="59">
        <v>11</v>
      </c>
      <c r="AK52" s="70">
        <v>5.5</v>
      </c>
      <c r="AL52" s="60">
        <v>12.239834111144544</v>
      </c>
      <c r="AM52" s="59" t="s">
        <v>130</v>
      </c>
      <c r="AN52" s="59">
        <v>47</v>
      </c>
      <c r="AO52" s="59">
        <v>51</v>
      </c>
      <c r="AP52" s="70">
        <v>10.419834111144544</v>
      </c>
      <c r="BA52" s="71"/>
      <c r="BB52" s="71"/>
      <c r="BC52" s="72"/>
      <c r="BD52" s="72"/>
      <c r="BE52" s="72"/>
    </row>
    <row r="53" spans="1:57" s="69" customFormat="1" ht="13.5" customHeight="1">
      <c r="A53" s="73" t="s">
        <v>132</v>
      </c>
      <c r="B53" s="74">
        <v>10.903519777248468</v>
      </c>
      <c r="C53" s="59">
        <v>90</v>
      </c>
      <c r="D53" s="59">
        <v>8</v>
      </c>
      <c r="E53" s="59">
        <v>11</v>
      </c>
      <c r="F53" s="60">
        <v>5.5</v>
      </c>
      <c r="G53" s="60">
        <v>13.889834111144545</v>
      </c>
      <c r="H53" s="62">
        <v>2.4964527096639815</v>
      </c>
      <c r="I53" s="62">
        <v>6.3639610306789276</v>
      </c>
      <c r="J53" s="62">
        <v>3.5305172798298652</v>
      </c>
      <c r="K53" s="61">
        <v>3.1713191757983004</v>
      </c>
      <c r="L53" s="63">
        <v>0.35055759999999997</v>
      </c>
      <c r="M53" s="62">
        <v>32.150865698568403</v>
      </c>
      <c r="N53" s="64"/>
      <c r="O53" s="57" t="s">
        <v>132</v>
      </c>
      <c r="P53" s="74">
        <v>10.903519777248468</v>
      </c>
      <c r="Q53" s="70">
        <v>104.38234886294975</v>
      </c>
      <c r="R53" s="62">
        <v>16.050063788735308</v>
      </c>
      <c r="S53" s="61">
        <v>2.7413532563446341</v>
      </c>
      <c r="T53" s="70">
        <v>165.87959788804915</v>
      </c>
      <c r="U53" s="61">
        <v>3.4557948851004148</v>
      </c>
      <c r="V53" s="62">
        <v>42.885099837850376</v>
      </c>
      <c r="W53" s="61">
        <v>1.7571331947967035</v>
      </c>
      <c r="X53" s="65">
        <v>-61.497249025099379</v>
      </c>
      <c r="Y53" s="66" t="s">
        <v>82</v>
      </c>
      <c r="Z53" s="67" t="s">
        <v>94</v>
      </c>
      <c r="AA53" s="49" t="s">
        <v>83</v>
      </c>
      <c r="AB53" s="67" t="s">
        <v>84</v>
      </c>
      <c r="AC53" s="68"/>
      <c r="AD53" s="68"/>
      <c r="AF53" s="73" t="s">
        <v>132</v>
      </c>
      <c r="AG53" s="74">
        <v>10.903519777248468</v>
      </c>
      <c r="AH53" s="59">
        <v>90</v>
      </c>
      <c r="AI53" s="59">
        <v>8</v>
      </c>
      <c r="AJ53" s="59">
        <v>11</v>
      </c>
      <c r="AK53" s="70">
        <v>5.5</v>
      </c>
      <c r="AL53" s="60">
        <v>13.889834111144545</v>
      </c>
      <c r="AM53" s="59" t="s">
        <v>130</v>
      </c>
      <c r="AN53" s="59">
        <v>48</v>
      </c>
      <c r="AO53" s="59">
        <v>51</v>
      </c>
      <c r="AP53" s="70">
        <v>11.809834111144545</v>
      </c>
      <c r="BA53" s="71"/>
      <c r="BB53" s="71"/>
      <c r="BC53" s="72"/>
      <c r="BD53" s="72"/>
      <c r="BE53" s="72"/>
    </row>
    <row r="54" spans="1:57" s="69" customFormat="1" ht="13.5" customHeight="1">
      <c r="A54" s="73" t="s">
        <v>133</v>
      </c>
      <c r="B54" s="74">
        <v>12.183069777248468</v>
      </c>
      <c r="C54" s="59">
        <v>90</v>
      </c>
      <c r="D54" s="59">
        <v>9</v>
      </c>
      <c r="E54" s="59">
        <v>11</v>
      </c>
      <c r="F54" s="60">
        <v>5.5</v>
      </c>
      <c r="G54" s="60">
        <v>15.519834111144544</v>
      </c>
      <c r="H54" s="62">
        <v>2.5387699811337909</v>
      </c>
      <c r="I54" s="62">
        <v>6.3639610306789276</v>
      </c>
      <c r="J54" s="62">
        <v>3.590362939065094</v>
      </c>
      <c r="K54" s="61">
        <v>3.1821841946817266</v>
      </c>
      <c r="L54" s="63">
        <v>0.35055759999999997</v>
      </c>
      <c r="M54" s="62">
        <v>28.774160077015747</v>
      </c>
      <c r="N54" s="64"/>
      <c r="O54" s="57" t="s">
        <v>133</v>
      </c>
      <c r="P54" s="74">
        <v>12.183069777248468</v>
      </c>
      <c r="Q54" s="70">
        <v>115.83311892328271</v>
      </c>
      <c r="R54" s="62">
        <v>17.927409887136111</v>
      </c>
      <c r="S54" s="61">
        <v>2.7319505729841165</v>
      </c>
      <c r="T54" s="70">
        <v>184.01926519094224</v>
      </c>
      <c r="U54" s="61">
        <v>3.4434050231482636</v>
      </c>
      <c r="V54" s="62">
        <v>47.646972655623202</v>
      </c>
      <c r="W54" s="61">
        <v>1.7521614403398429</v>
      </c>
      <c r="X54" s="65">
        <v>-68.18614626765951</v>
      </c>
      <c r="Y54" s="66" t="s">
        <v>82</v>
      </c>
      <c r="Z54" s="67" t="s">
        <v>88</v>
      </c>
      <c r="AA54" s="49" t="s">
        <v>83</v>
      </c>
      <c r="AB54" s="67" t="s">
        <v>84</v>
      </c>
      <c r="AC54" s="68"/>
      <c r="AD54" s="68"/>
      <c r="AF54" s="73" t="s">
        <v>133</v>
      </c>
      <c r="AG54" s="74">
        <v>12.183069777248468</v>
      </c>
      <c r="AH54" s="59">
        <v>90</v>
      </c>
      <c r="AI54" s="59">
        <v>9</v>
      </c>
      <c r="AJ54" s="59">
        <v>11</v>
      </c>
      <c r="AK54" s="70">
        <v>5.5</v>
      </c>
      <c r="AL54" s="60">
        <v>15.519834111144544</v>
      </c>
      <c r="AM54" s="59" t="s">
        <v>130</v>
      </c>
      <c r="AN54" s="59">
        <v>49</v>
      </c>
      <c r="AO54" s="59">
        <v>51</v>
      </c>
      <c r="AP54" s="70">
        <v>13.179834111144544</v>
      </c>
      <c r="BA54" s="71"/>
      <c r="BB54" s="71"/>
      <c r="BC54" s="72"/>
      <c r="BD54" s="72"/>
      <c r="BE54" s="72"/>
    </row>
    <row r="55" spans="1:57" s="69" customFormat="1" ht="13.5" customHeight="1">
      <c r="A55" s="73" t="s">
        <v>134</v>
      </c>
      <c r="B55" s="74">
        <v>13.446919777248468</v>
      </c>
      <c r="C55" s="59">
        <v>90</v>
      </c>
      <c r="D55" s="59">
        <v>10</v>
      </c>
      <c r="E55" s="59">
        <v>11</v>
      </c>
      <c r="F55" s="60">
        <v>5.5</v>
      </c>
      <c r="G55" s="60">
        <v>17.129834111144543</v>
      </c>
      <c r="H55" s="62">
        <v>2.5797251518507194</v>
      </c>
      <c r="I55" s="62">
        <v>6.3639610306789276</v>
      </c>
      <c r="J55" s="62">
        <v>3.6482822969422797</v>
      </c>
      <c r="K55" s="61">
        <v>3.1949755149231955</v>
      </c>
      <c r="L55" s="63">
        <v>0.35055759999999997</v>
      </c>
      <c r="M55" s="62">
        <v>26.069732385339751</v>
      </c>
      <c r="N55" s="64"/>
      <c r="O55" s="57" t="s">
        <v>134</v>
      </c>
      <c r="P55" s="74">
        <v>13.446919777248468</v>
      </c>
      <c r="Q55" s="70">
        <v>126.91491967193065</v>
      </c>
      <c r="R55" s="62">
        <v>19.767832791226276</v>
      </c>
      <c r="S55" s="61">
        <v>2.7219476040207207</v>
      </c>
      <c r="T55" s="70">
        <v>201.5012434563551</v>
      </c>
      <c r="U55" s="61">
        <v>3.4297485933612988</v>
      </c>
      <c r="V55" s="62">
        <v>52.328595887506197</v>
      </c>
      <c r="W55" s="61">
        <v>1.7478049388889134</v>
      </c>
      <c r="X55" s="65">
        <v>-74.586323784424451</v>
      </c>
      <c r="Y55" s="66" t="s">
        <v>82</v>
      </c>
      <c r="Z55" s="67" t="s">
        <v>82</v>
      </c>
      <c r="AA55" s="49" t="s">
        <v>83</v>
      </c>
      <c r="AB55" s="67" t="s">
        <v>84</v>
      </c>
      <c r="AC55" s="68"/>
      <c r="AD55" s="68"/>
      <c r="AF55" s="73" t="s">
        <v>134</v>
      </c>
      <c r="AG55" s="74">
        <v>13.446919777248468</v>
      </c>
      <c r="AH55" s="59">
        <v>90</v>
      </c>
      <c r="AI55" s="59">
        <v>10</v>
      </c>
      <c r="AJ55" s="59">
        <v>11</v>
      </c>
      <c r="AK55" s="70">
        <v>5.5</v>
      </c>
      <c r="AL55" s="60">
        <v>17.129834111144543</v>
      </c>
      <c r="AM55" s="59" t="s">
        <v>130</v>
      </c>
      <c r="AN55" s="59">
        <v>50</v>
      </c>
      <c r="AO55" s="59">
        <v>51</v>
      </c>
      <c r="AP55" s="70">
        <v>14.529834111144543</v>
      </c>
      <c r="BA55" s="71"/>
      <c r="BB55" s="71"/>
      <c r="BC55" s="72"/>
      <c r="BD55" s="72"/>
      <c r="BE55" s="72"/>
    </row>
    <row r="56" spans="1:57" s="69" customFormat="1" ht="13.5" customHeight="1">
      <c r="A56" s="73" t="s">
        <v>135</v>
      </c>
      <c r="B56" s="74">
        <v>14.695069777248467</v>
      </c>
      <c r="C56" s="59">
        <v>90</v>
      </c>
      <c r="D56" s="59">
        <v>11</v>
      </c>
      <c r="E56" s="59">
        <v>11</v>
      </c>
      <c r="F56" s="60">
        <v>5.5</v>
      </c>
      <c r="G56" s="60">
        <v>18.719834111144543</v>
      </c>
      <c r="H56" s="62">
        <v>2.6196406742918357</v>
      </c>
      <c r="I56" s="62">
        <v>6.3639610306789276</v>
      </c>
      <c r="J56" s="62">
        <v>3.704731370127714</v>
      </c>
      <c r="K56" s="61">
        <v>3.2092371198564158</v>
      </c>
      <c r="L56" s="63">
        <v>0.35055759999999997</v>
      </c>
      <c r="M56" s="62">
        <v>23.855456647286438</v>
      </c>
      <c r="N56" s="64"/>
      <c r="O56" s="57" t="s">
        <v>135</v>
      </c>
      <c r="P56" s="74">
        <v>14.695069777248467</v>
      </c>
      <c r="Q56" s="70">
        <v>137.64202491140645</v>
      </c>
      <c r="R56" s="62">
        <v>21.572770103528516</v>
      </c>
      <c r="S56" s="61">
        <v>2.7115931530762465</v>
      </c>
      <c r="T56" s="70">
        <v>218.34169755783387</v>
      </c>
      <c r="U56" s="61">
        <v>3.4152094486920226</v>
      </c>
      <c r="V56" s="62">
        <v>56.942352264979021</v>
      </c>
      <c r="W56" s="61">
        <v>1.7440812128982675</v>
      </c>
      <c r="X56" s="65">
        <v>-80.69967264642743</v>
      </c>
      <c r="Y56" s="66" t="s">
        <v>82</v>
      </c>
      <c r="Z56" s="67" t="s">
        <v>82</v>
      </c>
      <c r="AA56" s="49" t="s">
        <v>83</v>
      </c>
      <c r="AB56" s="67" t="s">
        <v>84</v>
      </c>
      <c r="AC56" s="68"/>
      <c r="AD56" s="68"/>
      <c r="AF56" s="73" t="s">
        <v>135</v>
      </c>
      <c r="AG56" s="74">
        <v>14.695069777248467</v>
      </c>
      <c r="AH56" s="59">
        <v>90</v>
      </c>
      <c r="AI56" s="59">
        <v>11</v>
      </c>
      <c r="AJ56" s="59">
        <v>11</v>
      </c>
      <c r="AK56" s="70">
        <v>5.5</v>
      </c>
      <c r="AL56" s="60">
        <v>18.719834111144543</v>
      </c>
      <c r="AM56" s="59" t="s">
        <v>130</v>
      </c>
      <c r="AN56" s="59">
        <v>51</v>
      </c>
      <c r="AO56" s="59">
        <v>51</v>
      </c>
      <c r="AP56" s="70">
        <v>15.859834111144544</v>
      </c>
      <c r="BA56" s="71"/>
      <c r="BB56" s="71"/>
      <c r="BC56" s="72"/>
      <c r="BD56" s="72"/>
      <c r="BE56" s="72"/>
    </row>
    <row r="57" spans="1:57" s="69" customFormat="1" ht="13.5" customHeight="1">
      <c r="A57" s="57" t="s">
        <v>136</v>
      </c>
      <c r="B57" s="58">
        <v>9.2586929580477619</v>
      </c>
      <c r="C57" s="59">
        <v>100</v>
      </c>
      <c r="D57" s="59">
        <v>6</v>
      </c>
      <c r="E57" s="59">
        <v>12</v>
      </c>
      <c r="F57" s="60">
        <v>6</v>
      </c>
      <c r="G57" s="60">
        <v>11.794513322353836</v>
      </c>
      <c r="H57" s="62">
        <v>2.6420805921122121</v>
      </c>
      <c r="I57" s="62">
        <v>7.0710678118654755</v>
      </c>
      <c r="J57" s="62">
        <v>3.7364662062478278</v>
      </c>
      <c r="K57" s="61">
        <v>3.5103456743295767</v>
      </c>
      <c r="L57" s="63">
        <v>0.38969920000000002</v>
      </c>
      <c r="M57" s="62">
        <v>42.090087852116213</v>
      </c>
      <c r="N57" s="64"/>
      <c r="O57" s="57" t="s">
        <v>136</v>
      </c>
      <c r="P57" s="58">
        <v>9.2586929580477619</v>
      </c>
      <c r="Q57" s="70">
        <v>111.05396309597367</v>
      </c>
      <c r="R57" s="62">
        <v>15.093120342813531</v>
      </c>
      <c r="S57" s="61">
        <v>3.0685062917280215</v>
      </c>
      <c r="T57" s="70">
        <v>176.30493926925777</v>
      </c>
      <c r="U57" s="61">
        <v>3.8662704227376703</v>
      </c>
      <c r="V57" s="62">
        <v>45.802986922689556</v>
      </c>
      <c r="W57" s="61">
        <v>1.9706381562866335</v>
      </c>
      <c r="X57" s="65">
        <v>-65.250976173284116</v>
      </c>
      <c r="Y57" s="66" t="s">
        <v>94</v>
      </c>
      <c r="Z57" s="67" t="s">
        <v>118</v>
      </c>
      <c r="AA57" s="49" t="s">
        <v>83</v>
      </c>
      <c r="AB57" s="67" t="s">
        <v>84</v>
      </c>
      <c r="AC57" s="68"/>
      <c r="AD57" s="68"/>
      <c r="AF57" s="57" t="s">
        <v>136</v>
      </c>
      <c r="AG57" s="58">
        <v>9.2586929580477619</v>
      </c>
      <c r="AH57" s="59">
        <v>100</v>
      </c>
      <c r="AI57" s="59">
        <v>6</v>
      </c>
      <c r="AJ57" s="59">
        <v>12</v>
      </c>
      <c r="AK57" s="70">
        <v>6</v>
      </c>
      <c r="AL57" s="60">
        <v>11.794513322353836</v>
      </c>
      <c r="AM57" s="59" t="s">
        <v>137</v>
      </c>
      <c r="AN57" s="59">
        <v>46</v>
      </c>
      <c r="AO57" s="59">
        <v>53</v>
      </c>
      <c r="AP57" s="70">
        <v>9.9945133223538356</v>
      </c>
      <c r="BA57" s="71"/>
      <c r="BB57" s="71"/>
      <c r="BC57" s="72"/>
      <c r="BD57" s="72"/>
      <c r="BE57" s="72"/>
    </row>
    <row r="58" spans="1:57" s="69" customFormat="1" ht="13.5" customHeight="1">
      <c r="A58" s="73" t="s">
        <v>138</v>
      </c>
      <c r="B58" s="74">
        <v>10.726642958047762</v>
      </c>
      <c r="C58" s="59">
        <v>100</v>
      </c>
      <c r="D58" s="59">
        <v>7</v>
      </c>
      <c r="E58" s="59">
        <v>12</v>
      </c>
      <c r="F58" s="60">
        <v>6</v>
      </c>
      <c r="G58" s="60">
        <v>13.664513322353837</v>
      </c>
      <c r="H58" s="62">
        <v>2.6910385079170709</v>
      </c>
      <c r="I58" s="62">
        <v>7.0710678118654755</v>
      </c>
      <c r="J58" s="62">
        <v>3.8057031547645792</v>
      </c>
      <c r="K58" s="61">
        <v>3.5118194039314794</v>
      </c>
      <c r="L58" s="63">
        <v>0.38969920000000002</v>
      </c>
      <c r="M58" s="62">
        <v>36.330024363085997</v>
      </c>
      <c r="N58" s="64"/>
      <c r="O58" s="57" t="s">
        <v>138</v>
      </c>
      <c r="P58" s="74">
        <v>10.726642958047762</v>
      </c>
      <c r="Q58" s="70">
        <v>128.20108044078518</v>
      </c>
      <c r="R58" s="62">
        <v>17.540259389744037</v>
      </c>
      <c r="S58" s="61">
        <v>3.0630124245976296</v>
      </c>
      <c r="T58" s="70">
        <v>203.68353451349793</v>
      </c>
      <c r="U58" s="61">
        <v>3.8608317596613411</v>
      </c>
      <c r="V58" s="62">
        <v>52.718626368072407</v>
      </c>
      <c r="W58" s="61">
        <v>1.9641966169579892</v>
      </c>
      <c r="X58" s="65">
        <v>-75.48245407271277</v>
      </c>
      <c r="Y58" s="66" t="s">
        <v>94</v>
      </c>
      <c r="Z58" s="67" t="s">
        <v>94</v>
      </c>
      <c r="AA58" s="49" t="s">
        <v>83</v>
      </c>
      <c r="AB58" s="67" t="s">
        <v>84</v>
      </c>
      <c r="AC58" s="68"/>
      <c r="AD58" s="68"/>
      <c r="AF58" s="73" t="s">
        <v>138</v>
      </c>
      <c r="AG58" s="74">
        <v>10.726642958047762</v>
      </c>
      <c r="AH58" s="59">
        <v>100</v>
      </c>
      <c r="AI58" s="59">
        <v>7</v>
      </c>
      <c r="AJ58" s="59">
        <v>12</v>
      </c>
      <c r="AK58" s="70">
        <v>6</v>
      </c>
      <c r="AL58" s="60">
        <v>13.664513322353837</v>
      </c>
      <c r="AM58" s="59" t="s">
        <v>137</v>
      </c>
      <c r="AN58" s="59">
        <v>47</v>
      </c>
      <c r="AO58" s="59">
        <v>53</v>
      </c>
      <c r="AP58" s="70">
        <v>11.564513322353838</v>
      </c>
      <c r="BA58" s="71"/>
      <c r="BB58" s="71"/>
      <c r="BC58" s="72"/>
      <c r="BD58" s="72"/>
      <c r="BE58" s="72"/>
    </row>
    <row r="59" spans="1:57" s="69" customFormat="1" ht="13.5" customHeight="1">
      <c r="A59" s="73" t="s">
        <v>139</v>
      </c>
      <c r="B59" s="74">
        <v>12.178892958047763</v>
      </c>
      <c r="C59" s="59">
        <v>100</v>
      </c>
      <c r="D59" s="59">
        <v>8</v>
      </c>
      <c r="E59" s="59">
        <v>12</v>
      </c>
      <c r="F59" s="60">
        <v>6</v>
      </c>
      <c r="G59" s="60">
        <v>15.514513322353837</v>
      </c>
      <c r="H59" s="62">
        <v>2.7368185814260513</v>
      </c>
      <c r="I59" s="62">
        <v>7.0710678118654755</v>
      </c>
      <c r="J59" s="62">
        <v>3.8704459556074164</v>
      </c>
      <c r="K59" s="61">
        <v>3.5177872812072968</v>
      </c>
      <c r="L59" s="63">
        <v>0.38969920000000002</v>
      </c>
      <c r="M59" s="62">
        <v>31.99791650541508</v>
      </c>
      <c r="N59" s="64"/>
      <c r="O59" s="57" t="s">
        <v>139</v>
      </c>
      <c r="P59" s="74">
        <v>12.178892958047763</v>
      </c>
      <c r="Q59" s="70">
        <v>144.84236307405294</v>
      </c>
      <c r="R59" s="62">
        <v>19.941999893276968</v>
      </c>
      <c r="S59" s="61">
        <v>3.055474914321314</v>
      </c>
      <c r="T59" s="70">
        <v>230.19483792641813</v>
      </c>
      <c r="U59" s="61">
        <v>3.8519328884577622</v>
      </c>
      <c r="V59" s="62">
        <v>59.48988822168775</v>
      </c>
      <c r="W59" s="61">
        <v>1.9581794930269085</v>
      </c>
      <c r="X59" s="65">
        <v>-85.352474852365191</v>
      </c>
      <c r="Y59" s="66" t="s">
        <v>88</v>
      </c>
      <c r="Z59" s="67" t="s">
        <v>94</v>
      </c>
      <c r="AA59" s="49" t="s">
        <v>83</v>
      </c>
      <c r="AB59" s="67" t="s">
        <v>84</v>
      </c>
      <c r="AC59" s="68"/>
      <c r="AD59" s="68"/>
      <c r="AF59" s="73" t="s">
        <v>139</v>
      </c>
      <c r="AG59" s="74">
        <v>12.178892958047763</v>
      </c>
      <c r="AH59" s="59">
        <v>100</v>
      </c>
      <c r="AI59" s="59">
        <v>8</v>
      </c>
      <c r="AJ59" s="59">
        <v>12</v>
      </c>
      <c r="AK59" s="70">
        <v>6</v>
      </c>
      <c r="AL59" s="60">
        <v>15.514513322353837</v>
      </c>
      <c r="AM59" s="59" t="s">
        <v>137</v>
      </c>
      <c r="AN59" s="59">
        <v>48</v>
      </c>
      <c r="AO59" s="59">
        <v>53</v>
      </c>
      <c r="AP59" s="70">
        <v>13.114513322353837</v>
      </c>
      <c r="BA59" s="71"/>
      <c r="BB59" s="71"/>
      <c r="BC59" s="72"/>
      <c r="BD59" s="72"/>
      <c r="BE59" s="72"/>
    </row>
    <row r="60" spans="1:57" s="69" customFormat="1" ht="13.5" customHeight="1">
      <c r="A60" s="75" t="s">
        <v>140</v>
      </c>
      <c r="B60" s="74">
        <v>15.036292958047762</v>
      </c>
      <c r="C60" s="76">
        <v>100</v>
      </c>
      <c r="D60" s="77">
        <v>10</v>
      </c>
      <c r="E60" s="77">
        <v>12</v>
      </c>
      <c r="F60" s="78">
        <v>6</v>
      </c>
      <c r="G60" s="60">
        <v>19.154513322353836</v>
      </c>
      <c r="H60" s="62">
        <v>2.8224555243232041</v>
      </c>
      <c r="I60" s="62">
        <v>7.0710678118654755</v>
      </c>
      <c r="J60" s="62">
        <v>3.99155488169274</v>
      </c>
      <c r="K60" s="61">
        <v>3.5380997113592834</v>
      </c>
      <c r="L60" s="63">
        <v>0.38969920000000002</v>
      </c>
      <c r="M60" s="62">
        <v>25.917239115205206</v>
      </c>
      <c r="N60" s="64"/>
      <c r="O60" s="57" t="s">
        <v>140</v>
      </c>
      <c r="P60" s="74">
        <v>15.036292958047762</v>
      </c>
      <c r="Q60" s="70">
        <v>176.67630572857126</v>
      </c>
      <c r="R60" s="62">
        <v>24.615146074996886</v>
      </c>
      <c r="S60" s="61">
        <v>3.0370615522664046</v>
      </c>
      <c r="T60" s="70">
        <v>280.6903122620738</v>
      </c>
      <c r="U60" s="61">
        <v>3.8280548409361117</v>
      </c>
      <c r="V60" s="62">
        <v>72.662299195068726</v>
      </c>
      <c r="W60" s="61">
        <v>1.9476862887270243</v>
      </c>
      <c r="X60" s="79">
        <v>-104.01400653350254</v>
      </c>
      <c r="Y60" s="66" t="s">
        <v>82</v>
      </c>
      <c r="Z60" s="67" t="s">
        <v>88</v>
      </c>
      <c r="AA60" s="49" t="s">
        <v>83</v>
      </c>
      <c r="AB60" s="67" t="s">
        <v>84</v>
      </c>
      <c r="AC60" s="68"/>
      <c r="AD60" s="68"/>
      <c r="AF60" s="75" t="s">
        <v>140</v>
      </c>
      <c r="AG60" s="74">
        <v>15.036292958047762</v>
      </c>
      <c r="AH60" s="59">
        <v>100</v>
      </c>
      <c r="AI60" s="59">
        <v>10</v>
      </c>
      <c r="AJ60" s="59">
        <v>12</v>
      </c>
      <c r="AK60" s="70">
        <v>6</v>
      </c>
      <c r="AL60" s="60">
        <v>19.154513322353836</v>
      </c>
      <c r="AM60" s="59" t="s">
        <v>137</v>
      </c>
      <c r="AN60" s="59">
        <v>50</v>
      </c>
      <c r="AO60" s="59">
        <v>53</v>
      </c>
      <c r="AP60" s="70">
        <v>16.154513322353836</v>
      </c>
      <c r="BA60" s="71"/>
      <c r="BB60" s="71"/>
      <c r="BC60" s="72"/>
      <c r="BD60" s="72"/>
      <c r="BE60" s="72"/>
    </row>
    <row r="61" spans="1:57" s="69" customFormat="1" ht="13.5" customHeight="1">
      <c r="A61" s="75" t="s">
        <v>141</v>
      </c>
      <c r="B61" s="74">
        <v>17.830892958047762</v>
      </c>
      <c r="C61" s="76">
        <v>100</v>
      </c>
      <c r="D61" s="77">
        <v>12</v>
      </c>
      <c r="E61" s="77">
        <v>12</v>
      </c>
      <c r="F61" s="78">
        <v>6</v>
      </c>
      <c r="G61" s="60">
        <v>22.714513322353838</v>
      </c>
      <c r="H61" s="62">
        <v>2.9032149888724232</v>
      </c>
      <c r="I61" s="62">
        <v>7.0710678118654755</v>
      </c>
      <c r="J61" s="62">
        <v>4.1057660117482353</v>
      </c>
      <c r="K61" s="61">
        <v>3.5653099375410968</v>
      </c>
      <c r="L61" s="63">
        <v>0.38969920000000002</v>
      </c>
      <c r="M61" s="62">
        <v>21.855282341544982</v>
      </c>
      <c r="N61" s="64"/>
      <c r="O61" s="57" t="s">
        <v>141</v>
      </c>
      <c r="P61" s="74">
        <v>17.830892958047762</v>
      </c>
      <c r="Q61" s="70">
        <v>206.68792295337951</v>
      </c>
      <c r="R61" s="62">
        <v>29.12416293142573</v>
      </c>
      <c r="S61" s="61">
        <v>3.0165173836708026</v>
      </c>
      <c r="T61" s="70">
        <v>327.93806545779319</v>
      </c>
      <c r="U61" s="61">
        <v>3.7996552771105714</v>
      </c>
      <c r="V61" s="62">
        <v>85.437780448965853</v>
      </c>
      <c r="W61" s="61">
        <v>1.9394262107907272</v>
      </c>
      <c r="X61" s="79">
        <v>-121.25014250441366</v>
      </c>
      <c r="Y61" s="66" t="s">
        <v>82</v>
      </c>
      <c r="Z61" s="67" t="s">
        <v>82</v>
      </c>
      <c r="AA61" s="49" t="s">
        <v>83</v>
      </c>
      <c r="AB61" s="67" t="s">
        <v>84</v>
      </c>
      <c r="AC61" s="68"/>
      <c r="AD61" s="68"/>
      <c r="AF61" s="75" t="s">
        <v>141</v>
      </c>
      <c r="AG61" s="74">
        <v>17.830892958047762</v>
      </c>
      <c r="AH61" s="59">
        <v>100</v>
      </c>
      <c r="AI61" s="59">
        <v>12</v>
      </c>
      <c r="AJ61" s="59">
        <v>12</v>
      </c>
      <c r="AK61" s="70">
        <v>6</v>
      </c>
      <c r="AL61" s="60">
        <v>22.714513322353838</v>
      </c>
      <c r="AM61" s="59" t="s">
        <v>137</v>
      </c>
      <c r="AN61" s="59">
        <v>52</v>
      </c>
      <c r="AO61" s="59">
        <v>53</v>
      </c>
      <c r="AP61" s="70">
        <v>19.114513322353837</v>
      </c>
      <c r="BA61" s="71"/>
      <c r="BB61" s="71"/>
      <c r="BC61" s="72"/>
      <c r="BD61" s="72"/>
      <c r="BE61" s="72"/>
    </row>
    <row r="62" spans="1:57" s="69" customFormat="1" ht="13.5" customHeight="1">
      <c r="A62" s="57" t="s">
        <v>142</v>
      </c>
      <c r="B62" s="74">
        <v>13.434892958047762</v>
      </c>
      <c r="C62" s="59">
        <v>110</v>
      </c>
      <c r="D62" s="59">
        <v>8</v>
      </c>
      <c r="E62" s="59">
        <v>12</v>
      </c>
      <c r="F62" s="60">
        <v>6</v>
      </c>
      <c r="G62" s="60">
        <v>17.114513322353837</v>
      </c>
      <c r="H62" s="62">
        <v>2.9859541653254302</v>
      </c>
      <c r="I62" s="62">
        <v>7.7781745930520234</v>
      </c>
      <c r="J62" s="62">
        <v>4.2227768772276582</v>
      </c>
      <c r="K62" s="61">
        <v>3.8725631407736025</v>
      </c>
      <c r="L62" s="63">
        <v>0.4296992</v>
      </c>
      <c r="M62" s="62">
        <v>31.983820142206781</v>
      </c>
      <c r="N62" s="64"/>
      <c r="O62" s="57" t="s">
        <v>142</v>
      </c>
      <c r="P62" s="74">
        <v>13.434892958047762</v>
      </c>
      <c r="Q62" s="70">
        <v>195.29279512423506</v>
      </c>
      <c r="R62" s="62">
        <v>24.368814348335384</v>
      </c>
      <c r="S62" s="61">
        <v>3.378009244358148</v>
      </c>
      <c r="T62" s="70">
        <v>310.47848298410736</v>
      </c>
      <c r="U62" s="61">
        <v>4.2592533824572394</v>
      </c>
      <c r="V62" s="62">
        <v>80.107107264362725</v>
      </c>
      <c r="W62" s="61">
        <v>2.1634818080965634</v>
      </c>
      <c r="X62" s="79">
        <v>-115.18568785987233</v>
      </c>
      <c r="Y62" s="66" t="s">
        <v>94</v>
      </c>
      <c r="Z62" s="67" t="s">
        <v>94</v>
      </c>
      <c r="AA62" s="49" t="s">
        <v>83</v>
      </c>
      <c r="AB62" s="67" t="s">
        <v>84</v>
      </c>
      <c r="AC62" s="68"/>
      <c r="AD62" s="68"/>
      <c r="AF62" s="57" t="s">
        <v>142</v>
      </c>
      <c r="AG62" s="74">
        <v>13.434892958047762</v>
      </c>
      <c r="AH62" s="59">
        <v>110</v>
      </c>
      <c r="AI62" s="59">
        <v>8</v>
      </c>
      <c r="AJ62" s="59">
        <v>12</v>
      </c>
      <c r="AK62" s="70">
        <v>6</v>
      </c>
      <c r="AL62" s="60">
        <v>17.114513322353837</v>
      </c>
      <c r="AM62" s="59" t="s">
        <v>137</v>
      </c>
      <c r="AN62" s="59">
        <v>48</v>
      </c>
      <c r="AO62" s="59">
        <v>62</v>
      </c>
      <c r="AP62" s="70">
        <v>14.714513322353836</v>
      </c>
      <c r="BA62" s="71"/>
      <c r="BB62" s="71"/>
      <c r="BC62" s="72"/>
      <c r="BD62" s="72"/>
      <c r="BE62" s="72"/>
    </row>
    <row r="63" spans="1:57" s="69" customFormat="1" ht="13.5" customHeight="1">
      <c r="A63" s="75" t="s">
        <v>143</v>
      </c>
      <c r="B63" s="74">
        <v>16.627350763264388</v>
      </c>
      <c r="C63" s="76">
        <v>110</v>
      </c>
      <c r="D63" s="77">
        <v>10</v>
      </c>
      <c r="E63" s="77">
        <v>13</v>
      </c>
      <c r="F63" s="78">
        <v>6.5</v>
      </c>
      <c r="G63" s="60">
        <v>21.181338551929159</v>
      </c>
      <c r="H63" s="62">
        <v>3.0643158632171743</v>
      </c>
      <c r="I63" s="62">
        <v>7.7781745930520234</v>
      </c>
      <c r="J63" s="62">
        <v>4.3335970531567458</v>
      </c>
      <c r="K63" s="61">
        <v>3.8824543210818248</v>
      </c>
      <c r="L63" s="63">
        <v>0.42884079999999997</v>
      </c>
      <c r="M63" s="62">
        <v>25.791288468362541</v>
      </c>
      <c r="N63" s="64"/>
      <c r="O63" s="57" t="s">
        <v>143</v>
      </c>
      <c r="P63" s="74">
        <v>16.627350763264388</v>
      </c>
      <c r="Q63" s="70">
        <v>237.97982405093271</v>
      </c>
      <c r="R63" s="62">
        <v>29.988570607021561</v>
      </c>
      <c r="S63" s="61">
        <v>3.351917868464199</v>
      </c>
      <c r="T63" s="70">
        <v>378.21538004171578</v>
      </c>
      <c r="U63" s="61">
        <v>4.2256438612386615</v>
      </c>
      <c r="V63" s="62">
        <v>97.744268060149665</v>
      </c>
      <c r="W63" s="61">
        <v>2.1481714903226816</v>
      </c>
      <c r="X63" s="79">
        <v>-140.23555599078304</v>
      </c>
      <c r="Y63" s="66" t="s">
        <v>82</v>
      </c>
      <c r="Z63" s="67" t="s">
        <v>94</v>
      </c>
      <c r="AA63" s="49" t="s">
        <v>83</v>
      </c>
      <c r="AB63" s="67" t="s">
        <v>84</v>
      </c>
      <c r="AC63" s="68"/>
      <c r="AD63" s="68"/>
      <c r="AF63" s="75" t="s">
        <v>143</v>
      </c>
      <c r="AG63" s="74">
        <v>16.627350763264388</v>
      </c>
      <c r="AH63" s="59">
        <v>110</v>
      </c>
      <c r="AI63" s="59">
        <v>10</v>
      </c>
      <c r="AJ63" s="59">
        <v>13</v>
      </c>
      <c r="AK63" s="70">
        <v>6.5</v>
      </c>
      <c r="AL63" s="60">
        <v>21.181338551929159</v>
      </c>
      <c r="AM63" s="59" t="s">
        <v>137</v>
      </c>
      <c r="AN63" s="59">
        <v>50</v>
      </c>
      <c r="AO63" s="59">
        <v>62</v>
      </c>
      <c r="AP63" s="70">
        <v>18.181338551929159</v>
      </c>
      <c r="BA63" s="71"/>
      <c r="BB63" s="71"/>
      <c r="BC63" s="72"/>
      <c r="BD63" s="72"/>
      <c r="BE63" s="72"/>
    </row>
    <row r="64" spans="1:57" s="69" customFormat="1" ht="13.5" customHeight="1">
      <c r="A64" s="75" t="s">
        <v>144</v>
      </c>
      <c r="B64" s="74">
        <v>19.735950763264388</v>
      </c>
      <c r="C64" s="76">
        <v>110</v>
      </c>
      <c r="D64" s="77">
        <v>12</v>
      </c>
      <c r="E64" s="77">
        <v>13</v>
      </c>
      <c r="F64" s="78">
        <v>6.5</v>
      </c>
      <c r="G64" s="60">
        <v>25.141338551929156</v>
      </c>
      <c r="H64" s="62">
        <v>3.1468775087466128</v>
      </c>
      <c r="I64" s="62">
        <v>7.7781745930520234</v>
      </c>
      <c r="J64" s="62">
        <v>4.4503568519963181</v>
      </c>
      <c r="K64" s="61">
        <v>3.9071158784795612</v>
      </c>
      <c r="L64" s="63">
        <v>0.42884079999999997</v>
      </c>
      <c r="M64" s="62">
        <v>21.728915173330538</v>
      </c>
      <c r="N64" s="64"/>
      <c r="O64" s="57" t="s">
        <v>144</v>
      </c>
      <c r="P64" s="74">
        <v>19.735950763264388</v>
      </c>
      <c r="Q64" s="70">
        <v>279.11454045988006</v>
      </c>
      <c r="R64" s="62">
        <v>35.54185494632879</v>
      </c>
      <c r="S64" s="61">
        <v>3.3319389293158568</v>
      </c>
      <c r="T64" s="70">
        <v>443.22862791791113</v>
      </c>
      <c r="U64" s="61">
        <v>4.1987469716104595</v>
      </c>
      <c r="V64" s="70">
        <v>115.000453001849</v>
      </c>
      <c r="W64" s="61">
        <v>2.1387281093614958</v>
      </c>
      <c r="X64" s="79">
        <v>-164.11408745803107</v>
      </c>
      <c r="Y64" s="66" t="s">
        <v>82</v>
      </c>
      <c r="Z64" s="67" t="s">
        <v>82</v>
      </c>
      <c r="AA64" s="49" t="s">
        <v>83</v>
      </c>
      <c r="AB64" s="67" t="s">
        <v>84</v>
      </c>
      <c r="AC64" s="68"/>
      <c r="AD64" s="68"/>
      <c r="AF64" s="75" t="s">
        <v>144</v>
      </c>
      <c r="AG64" s="74">
        <v>19.735950763264388</v>
      </c>
      <c r="AH64" s="59">
        <v>110</v>
      </c>
      <c r="AI64" s="59">
        <v>12</v>
      </c>
      <c r="AJ64" s="59">
        <v>13</v>
      </c>
      <c r="AK64" s="70">
        <v>6.5</v>
      </c>
      <c r="AL64" s="60">
        <v>25.141338551929156</v>
      </c>
      <c r="AM64" s="59" t="s">
        <v>137</v>
      </c>
      <c r="AN64" s="59">
        <v>52</v>
      </c>
      <c r="AO64" s="59">
        <v>62</v>
      </c>
      <c r="AP64" s="70">
        <v>21.541338551929158</v>
      </c>
      <c r="BA64" s="71"/>
      <c r="BB64" s="71"/>
      <c r="BC64" s="72"/>
      <c r="BD64" s="72"/>
      <c r="BE64" s="72"/>
    </row>
    <row r="65" spans="1:57" s="69" customFormat="1" ht="13.5" customHeight="1">
      <c r="A65" s="73" t="s">
        <v>145</v>
      </c>
      <c r="B65" s="74">
        <v>14.711950763264387</v>
      </c>
      <c r="C65" s="59">
        <v>120</v>
      </c>
      <c r="D65" s="59">
        <v>8</v>
      </c>
      <c r="E65" s="59">
        <v>13</v>
      </c>
      <c r="F65" s="60">
        <v>6.5</v>
      </c>
      <c r="G65" s="60">
        <v>18.741338551929154</v>
      </c>
      <c r="H65" s="62">
        <v>3.2252361250166954</v>
      </c>
      <c r="I65" s="62">
        <v>8.4852813742385713</v>
      </c>
      <c r="J65" s="62">
        <v>4.5611726698542583</v>
      </c>
      <c r="K65" s="61">
        <v>4.2205641293335505</v>
      </c>
      <c r="L65" s="63">
        <v>0.46884079999999995</v>
      </c>
      <c r="M65" s="62">
        <v>31.8680239992844</v>
      </c>
      <c r="N65" s="64"/>
      <c r="O65" s="57" t="s">
        <v>145</v>
      </c>
      <c r="P65" s="74">
        <v>14.711950763264387</v>
      </c>
      <c r="Q65" s="70">
        <v>255.43018983526929</v>
      </c>
      <c r="R65" s="62">
        <v>29.109636848861111</v>
      </c>
      <c r="S65" s="61">
        <v>3.6917799774424513</v>
      </c>
      <c r="T65" s="70">
        <v>406.01250290105997</v>
      </c>
      <c r="U65" s="61">
        <v>4.6544610548238792</v>
      </c>
      <c r="V65" s="70">
        <v>104.84787676947857</v>
      </c>
      <c r="W65" s="61">
        <v>2.365263429899036</v>
      </c>
      <c r="X65" s="79">
        <v>-150.58231306579071</v>
      </c>
      <c r="Y65" s="66" t="s">
        <v>94</v>
      </c>
      <c r="Z65" s="67" t="s">
        <v>118</v>
      </c>
      <c r="AA65" s="80">
        <v>4</v>
      </c>
      <c r="AB65" s="67" t="s">
        <v>84</v>
      </c>
      <c r="AC65" s="67" t="s">
        <v>84</v>
      </c>
      <c r="AD65" s="67" t="s">
        <v>84</v>
      </c>
      <c r="AF65" s="73" t="s">
        <v>145</v>
      </c>
      <c r="AG65" s="74">
        <v>14.711950763264387</v>
      </c>
      <c r="AH65" s="59">
        <v>120</v>
      </c>
      <c r="AI65" s="59">
        <v>8</v>
      </c>
      <c r="AJ65" s="59">
        <v>13</v>
      </c>
      <c r="AK65" s="70">
        <v>6.5</v>
      </c>
      <c r="AL65" s="60">
        <v>18.741338551929154</v>
      </c>
      <c r="AM65" s="59" t="s">
        <v>137</v>
      </c>
      <c r="AN65" s="59">
        <v>48</v>
      </c>
      <c r="AO65" s="59">
        <v>72</v>
      </c>
      <c r="AP65" s="70">
        <v>16.341338551929155</v>
      </c>
      <c r="BA65" s="71"/>
      <c r="BB65" s="71"/>
      <c r="BC65" s="72"/>
      <c r="BD65" s="72"/>
      <c r="BE65" s="72"/>
    </row>
    <row r="66" spans="1:57" s="69" customFormat="1" ht="13.5" customHeight="1">
      <c r="A66" s="75" t="s">
        <v>146</v>
      </c>
      <c r="B66" s="74">
        <v>18.197350763264389</v>
      </c>
      <c r="C66" s="76">
        <v>120</v>
      </c>
      <c r="D66" s="77">
        <v>10</v>
      </c>
      <c r="E66" s="77">
        <v>13</v>
      </c>
      <c r="F66" s="78">
        <v>6.5</v>
      </c>
      <c r="G66" s="60">
        <v>23.181338551929159</v>
      </c>
      <c r="H66" s="62">
        <v>3.3136845422784007</v>
      </c>
      <c r="I66" s="62">
        <v>8.4852813742385713</v>
      </c>
      <c r="J66" s="62">
        <v>4.6862576211161961</v>
      </c>
      <c r="K66" s="61">
        <v>4.236900534308921</v>
      </c>
      <c r="L66" s="63">
        <v>0.46884079999999995</v>
      </c>
      <c r="M66" s="62">
        <v>25.7642338216871</v>
      </c>
      <c r="N66" s="64"/>
      <c r="O66" s="57" t="s">
        <v>146</v>
      </c>
      <c r="P66" s="74">
        <v>18.197350763264389</v>
      </c>
      <c r="Q66" s="70">
        <v>312.93807824439074</v>
      </c>
      <c r="R66" s="62">
        <v>36.026561522838556</v>
      </c>
      <c r="S66" s="61">
        <v>3.6741759558731384</v>
      </c>
      <c r="T66" s="70">
        <v>497.56082683411421</v>
      </c>
      <c r="U66" s="61">
        <v>4.6329097014394192</v>
      </c>
      <c r="V66" s="70">
        <v>128.31532965466724</v>
      </c>
      <c r="W66" s="61">
        <v>2.3527187693689813</v>
      </c>
      <c r="X66" s="79">
        <v>-184.6227485897235</v>
      </c>
      <c r="Y66" s="66" t="s">
        <v>88</v>
      </c>
      <c r="Z66" s="67" t="s">
        <v>94</v>
      </c>
      <c r="AA66" s="80">
        <v>3</v>
      </c>
      <c r="AB66" s="67" t="s">
        <v>84</v>
      </c>
      <c r="AC66" s="67" t="s">
        <v>84</v>
      </c>
      <c r="AD66" s="67" t="s">
        <v>84</v>
      </c>
      <c r="AF66" s="75" t="s">
        <v>146</v>
      </c>
      <c r="AG66" s="74">
        <v>18.197350763264389</v>
      </c>
      <c r="AH66" s="59">
        <v>120</v>
      </c>
      <c r="AI66" s="59">
        <v>10</v>
      </c>
      <c r="AJ66" s="59">
        <v>13</v>
      </c>
      <c r="AK66" s="70">
        <v>6.5</v>
      </c>
      <c r="AL66" s="60">
        <v>23.181338551929159</v>
      </c>
      <c r="AM66" s="59" t="s">
        <v>137</v>
      </c>
      <c r="AN66" s="59">
        <v>50</v>
      </c>
      <c r="AO66" s="59">
        <v>72</v>
      </c>
      <c r="AP66" s="70">
        <v>20.181338551929159</v>
      </c>
      <c r="BA66" s="71"/>
      <c r="BB66" s="71"/>
      <c r="BC66" s="72"/>
      <c r="BD66" s="72"/>
      <c r="BE66" s="72"/>
    </row>
    <row r="67" spans="1:57" s="69" customFormat="1" ht="13.5" customHeight="1">
      <c r="A67" s="75" t="s">
        <v>147</v>
      </c>
      <c r="B67" s="74">
        <v>19.916500763264388</v>
      </c>
      <c r="C67" s="76">
        <v>120</v>
      </c>
      <c r="D67" s="77">
        <v>11</v>
      </c>
      <c r="E67" s="77">
        <v>13</v>
      </c>
      <c r="F67" s="78">
        <v>6.5</v>
      </c>
      <c r="G67" s="60">
        <v>25.371338551929156</v>
      </c>
      <c r="H67" s="62">
        <v>3.3556504559108662</v>
      </c>
      <c r="I67" s="62">
        <v>8.4852813742385713</v>
      </c>
      <c r="J67" s="62">
        <v>4.7456063853326071</v>
      </c>
      <c r="K67" s="61">
        <v>4.2482624482111655</v>
      </c>
      <c r="L67" s="63">
        <v>0.46884079999999995</v>
      </c>
      <c r="M67" s="62">
        <v>23.540319937364099</v>
      </c>
      <c r="N67" s="64"/>
      <c r="O67" s="57" t="s">
        <v>147</v>
      </c>
      <c r="P67" s="74">
        <v>19.916500763264388</v>
      </c>
      <c r="Q67" s="70">
        <v>340.63984125665837</v>
      </c>
      <c r="R67" s="62">
        <v>39.406069770695744</v>
      </c>
      <c r="S67" s="61">
        <v>3.6641735093028509</v>
      </c>
      <c r="T67" s="70">
        <v>541.50544378638619</v>
      </c>
      <c r="U67" s="61">
        <v>4.6198696622439366</v>
      </c>
      <c r="V67" s="70">
        <v>139.77423872693052</v>
      </c>
      <c r="W67" s="61">
        <v>2.3471555799374766</v>
      </c>
      <c r="X67" s="79">
        <v>-200.86560252972785</v>
      </c>
      <c r="Y67" s="66" t="s">
        <v>82</v>
      </c>
      <c r="Z67" s="67" t="s">
        <v>94</v>
      </c>
      <c r="AA67" s="80">
        <v>3</v>
      </c>
      <c r="AB67" s="67" t="s">
        <v>84</v>
      </c>
      <c r="AC67" s="67" t="s">
        <v>84</v>
      </c>
      <c r="AD67" s="67" t="s">
        <v>84</v>
      </c>
      <c r="AF67" s="75" t="s">
        <v>147</v>
      </c>
      <c r="AG67" s="74">
        <v>19.916500763264388</v>
      </c>
      <c r="AH67" s="59">
        <v>120</v>
      </c>
      <c r="AI67" s="59">
        <v>11</v>
      </c>
      <c r="AJ67" s="59">
        <v>13</v>
      </c>
      <c r="AK67" s="70">
        <v>6.5</v>
      </c>
      <c r="AL67" s="60">
        <v>25.371338551929156</v>
      </c>
      <c r="AM67" s="59" t="s">
        <v>137</v>
      </c>
      <c r="AN67" s="59">
        <v>51</v>
      </c>
      <c r="AO67" s="59">
        <v>72</v>
      </c>
      <c r="AP67" s="70">
        <v>22.071338551929156</v>
      </c>
      <c r="BA67" s="71"/>
      <c r="BB67" s="71"/>
      <c r="BC67" s="72"/>
      <c r="BD67" s="72"/>
      <c r="BE67" s="72"/>
    </row>
    <row r="68" spans="1:57" s="69" customFormat="1" ht="13.5" customHeight="1">
      <c r="A68" s="75" t="s">
        <v>148</v>
      </c>
      <c r="B68" s="74">
        <v>21.619950763264391</v>
      </c>
      <c r="C68" s="76">
        <v>120</v>
      </c>
      <c r="D68" s="77">
        <v>12</v>
      </c>
      <c r="E68" s="77">
        <v>13</v>
      </c>
      <c r="F68" s="78">
        <v>6.5</v>
      </c>
      <c r="G68" s="60">
        <v>27.541338551929158</v>
      </c>
      <c r="H68" s="62">
        <v>3.3965685492180802</v>
      </c>
      <c r="I68" s="62">
        <v>8.4852813742385713</v>
      </c>
      <c r="J68" s="62">
        <v>4.8034733078341159</v>
      </c>
      <c r="K68" s="61">
        <v>4.2611062038283105</v>
      </c>
      <c r="L68" s="63">
        <v>0.46884079999999995</v>
      </c>
      <c r="M68" s="62">
        <v>21.685562799552361</v>
      </c>
      <c r="N68" s="64"/>
      <c r="O68" s="57" t="s">
        <v>148</v>
      </c>
      <c r="P68" s="74">
        <v>21.619950763264391</v>
      </c>
      <c r="Q68" s="70">
        <v>367.66654900159051</v>
      </c>
      <c r="R68" s="62">
        <v>42.734872835904945</v>
      </c>
      <c r="S68" s="61">
        <v>3.6537139004494552</v>
      </c>
      <c r="T68" s="70">
        <v>584.25978272929058</v>
      </c>
      <c r="U68" s="61">
        <v>4.6058572588734599</v>
      </c>
      <c r="V68" s="70">
        <v>151.07331527389047</v>
      </c>
      <c r="W68" s="61">
        <v>2.3420780182474275</v>
      </c>
      <c r="X68" s="79">
        <v>-216.59323372770004</v>
      </c>
      <c r="Y68" s="66" t="s">
        <v>82</v>
      </c>
      <c r="Z68" s="67" t="s">
        <v>88</v>
      </c>
      <c r="AA68" s="80">
        <v>3</v>
      </c>
      <c r="AB68" s="67" t="s">
        <v>84</v>
      </c>
      <c r="AC68" s="67" t="s">
        <v>84</v>
      </c>
      <c r="AD68" s="67" t="s">
        <v>84</v>
      </c>
      <c r="AF68" s="75" t="s">
        <v>148</v>
      </c>
      <c r="AG68" s="74">
        <v>21.619950763264391</v>
      </c>
      <c r="AH68" s="59">
        <v>120</v>
      </c>
      <c r="AI68" s="59">
        <v>12</v>
      </c>
      <c r="AJ68" s="59">
        <v>13</v>
      </c>
      <c r="AK68" s="70">
        <v>6.5</v>
      </c>
      <c r="AL68" s="60">
        <v>27.541338551929158</v>
      </c>
      <c r="AM68" s="59" t="s">
        <v>137</v>
      </c>
      <c r="AN68" s="59">
        <v>52</v>
      </c>
      <c r="AO68" s="59">
        <v>72</v>
      </c>
      <c r="AP68" s="70">
        <v>23.941338551929157</v>
      </c>
      <c r="BA68" s="71"/>
      <c r="BB68" s="71"/>
      <c r="BC68" s="72"/>
      <c r="BD68" s="72"/>
      <c r="BE68" s="72"/>
    </row>
    <row r="69" spans="1:57" s="69" customFormat="1" ht="13.5" customHeight="1">
      <c r="A69" s="75" t="s">
        <v>149</v>
      </c>
      <c r="B69" s="74">
        <v>23.307700763264389</v>
      </c>
      <c r="C69" s="76">
        <v>120</v>
      </c>
      <c r="D69" s="77">
        <v>13</v>
      </c>
      <c r="E69" s="77">
        <v>13</v>
      </c>
      <c r="F69" s="78">
        <v>6.5</v>
      </c>
      <c r="G69" s="60">
        <v>29.691338551929157</v>
      </c>
      <c r="H69" s="62">
        <v>3.4366502103092338</v>
      </c>
      <c r="I69" s="62">
        <v>8.4852813742385713</v>
      </c>
      <c r="J69" s="62">
        <v>4.8601573365516675</v>
      </c>
      <c r="K69" s="61">
        <v>4.2751328532294153</v>
      </c>
      <c r="L69" s="63">
        <v>0.46884079999999995</v>
      </c>
      <c r="M69" s="62">
        <v>20.115274550759072</v>
      </c>
      <c r="N69" s="64"/>
      <c r="O69" s="57" t="s">
        <v>149</v>
      </c>
      <c r="P69" s="74">
        <v>23.307700763264389</v>
      </c>
      <c r="Q69" s="70">
        <v>394.03749381799236</v>
      </c>
      <c r="R69" s="62">
        <v>46.014410656489318</v>
      </c>
      <c r="S69" s="61">
        <v>3.6429556625267425</v>
      </c>
      <c r="T69" s="70">
        <v>625.84561386240398</v>
      </c>
      <c r="U69" s="61">
        <v>4.5911207790884427</v>
      </c>
      <c r="V69" s="70">
        <v>162.22937377358068</v>
      </c>
      <c r="W69" s="61">
        <v>2.3374905155088102</v>
      </c>
      <c r="X69" s="79">
        <v>-231.80812004441168</v>
      </c>
      <c r="Y69" s="66" t="s">
        <v>82</v>
      </c>
      <c r="Z69" s="67" t="s">
        <v>82</v>
      </c>
      <c r="AA69" s="80">
        <v>3</v>
      </c>
      <c r="AB69" s="67" t="s">
        <v>84</v>
      </c>
      <c r="AC69" s="67" t="s">
        <v>84</v>
      </c>
      <c r="AD69" s="67" t="s">
        <v>84</v>
      </c>
      <c r="AF69" s="75" t="s">
        <v>149</v>
      </c>
      <c r="AG69" s="74">
        <v>23.307700763264389</v>
      </c>
      <c r="AH69" s="59">
        <v>120</v>
      </c>
      <c r="AI69" s="59">
        <v>13</v>
      </c>
      <c r="AJ69" s="59">
        <v>13</v>
      </c>
      <c r="AK69" s="70">
        <v>6.5</v>
      </c>
      <c r="AL69" s="60">
        <v>29.691338551929157</v>
      </c>
      <c r="AM69" s="59" t="s">
        <v>137</v>
      </c>
      <c r="AN69" s="59">
        <v>53</v>
      </c>
      <c r="AO69" s="59">
        <v>72</v>
      </c>
      <c r="AP69" s="70">
        <v>25.791338551929158</v>
      </c>
      <c r="BA69" s="71"/>
      <c r="BB69" s="71"/>
      <c r="BC69" s="72"/>
      <c r="BD69" s="72"/>
      <c r="BE69" s="72"/>
    </row>
    <row r="70" spans="1:57" s="69" customFormat="1" ht="13.5" customHeight="1">
      <c r="A70" s="75" t="s">
        <v>150</v>
      </c>
      <c r="B70" s="74">
        <v>26.636100763264391</v>
      </c>
      <c r="C70" s="76">
        <v>120</v>
      </c>
      <c r="D70" s="77">
        <v>15</v>
      </c>
      <c r="E70" s="77">
        <v>13</v>
      </c>
      <c r="F70" s="78">
        <v>6.5</v>
      </c>
      <c r="G70" s="60">
        <v>33.931338551929159</v>
      </c>
      <c r="H70" s="62">
        <v>3.5148671130767775</v>
      </c>
      <c r="I70" s="62">
        <v>8.4852813742385713</v>
      </c>
      <c r="J70" s="62">
        <v>4.970772741252345</v>
      </c>
      <c r="K70" s="61">
        <v>4.3059388047660461</v>
      </c>
      <c r="L70" s="63">
        <v>0.46884079999999995</v>
      </c>
      <c r="M70" s="62">
        <v>17.601705451069975</v>
      </c>
      <c r="N70" s="64"/>
      <c r="O70" s="57" t="s">
        <v>150</v>
      </c>
      <c r="P70" s="74">
        <v>26.636100763264391</v>
      </c>
      <c r="Q70" s="70">
        <v>444.88759731105398</v>
      </c>
      <c r="R70" s="62">
        <v>52.431423672419797</v>
      </c>
      <c r="S70" s="61">
        <v>3.6209677188689757</v>
      </c>
      <c r="T70" s="70">
        <v>705.59773962435702</v>
      </c>
      <c r="U70" s="61">
        <v>4.5601391408119403</v>
      </c>
      <c r="V70" s="70">
        <v>184.17745499775094</v>
      </c>
      <c r="W70" s="61">
        <v>2.3297951537887034</v>
      </c>
      <c r="X70" s="79">
        <v>-260.71014231330304</v>
      </c>
      <c r="Y70" s="66" t="s">
        <v>82</v>
      </c>
      <c r="Z70" s="67" t="s">
        <v>82</v>
      </c>
      <c r="AA70" s="80">
        <v>1</v>
      </c>
      <c r="AB70" s="67" t="s">
        <v>84</v>
      </c>
      <c r="AC70" s="67" t="s">
        <v>84</v>
      </c>
      <c r="AD70" s="67" t="s">
        <v>84</v>
      </c>
      <c r="AF70" s="75" t="s">
        <v>150</v>
      </c>
      <c r="AG70" s="74">
        <v>26.636100763264391</v>
      </c>
      <c r="AH70" s="59">
        <v>120</v>
      </c>
      <c r="AI70" s="59">
        <v>15</v>
      </c>
      <c r="AJ70" s="59">
        <v>13</v>
      </c>
      <c r="AK70" s="70">
        <v>6.5</v>
      </c>
      <c r="AL70" s="60">
        <v>33.931338551929159</v>
      </c>
      <c r="AM70" s="59" t="s">
        <v>137</v>
      </c>
      <c r="AN70" s="59">
        <v>55</v>
      </c>
      <c r="AO70" s="59">
        <v>72</v>
      </c>
      <c r="AP70" s="70">
        <v>29.431338551929159</v>
      </c>
      <c r="BA70" s="71"/>
      <c r="BB70" s="71"/>
      <c r="BC70" s="72"/>
      <c r="BD70" s="72"/>
      <c r="BE70" s="72"/>
    </row>
    <row r="71" spans="1:57" s="69" customFormat="1" ht="13.5" customHeight="1">
      <c r="A71" s="75" t="s">
        <v>151</v>
      </c>
      <c r="B71" s="74">
        <v>28.3</v>
      </c>
      <c r="C71" s="76">
        <v>120</v>
      </c>
      <c r="D71" s="77">
        <v>16</v>
      </c>
      <c r="E71" s="77">
        <v>13</v>
      </c>
      <c r="F71" s="78">
        <v>6.5</v>
      </c>
      <c r="G71" s="60">
        <v>36</v>
      </c>
      <c r="H71" s="62">
        <v>3.55</v>
      </c>
      <c r="I71" s="62">
        <v>8.49</v>
      </c>
      <c r="J71" s="62">
        <v>5.0199999999999996</v>
      </c>
      <c r="K71" s="61">
        <v>4.32</v>
      </c>
      <c r="L71" s="63">
        <v>0.46899999999999997</v>
      </c>
      <c r="M71" s="62">
        <v>16.579999999999998</v>
      </c>
      <c r="N71" s="64"/>
      <c r="O71" s="57" t="s">
        <v>151</v>
      </c>
      <c r="P71" s="74">
        <v>28.3</v>
      </c>
      <c r="Q71" s="70">
        <v>469.4</v>
      </c>
      <c r="R71" s="62">
        <v>55.57</v>
      </c>
      <c r="S71" s="61">
        <v>3.61</v>
      </c>
      <c r="T71" s="70">
        <v>743.8</v>
      </c>
      <c r="U71" s="61">
        <v>4.54</v>
      </c>
      <c r="V71" s="70">
        <v>195</v>
      </c>
      <c r="W71" s="61">
        <v>2.33</v>
      </c>
      <c r="X71" s="79">
        <v>-274.39999999999998</v>
      </c>
      <c r="Y71" s="66" t="s">
        <v>82</v>
      </c>
      <c r="Z71" s="67" t="s">
        <v>82</v>
      </c>
      <c r="AA71" s="80">
        <v>1</v>
      </c>
      <c r="AB71" s="67" t="s">
        <v>84</v>
      </c>
      <c r="AC71" s="67" t="s">
        <v>84</v>
      </c>
      <c r="AD71" s="67" t="s">
        <v>84</v>
      </c>
      <c r="AF71" s="75" t="s">
        <v>151</v>
      </c>
      <c r="AG71" s="74">
        <v>28.3</v>
      </c>
      <c r="AH71" s="59">
        <v>120</v>
      </c>
      <c r="AI71" s="59">
        <v>16</v>
      </c>
      <c r="AJ71" s="59">
        <v>13</v>
      </c>
      <c r="AK71" s="70">
        <v>6.5</v>
      </c>
      <c r="AL71" s="60">
        <v>36</v>
      </c>
      <c r="AM71" s="59" t="s">
        <v>137</v>
      </c>
      <c r="AN71" s="59">
        <v>56</v>
      </c>
      <c r="AO71" s="59">
        <v>72</v>
      </c>
      <c r="AP71" s="70">
        <v>31.2</v>
      </c>
      <c r="BA71" s="71"/>
      <c r="BB71" s="71"/>
      <c r="BC71" s="72"/>
      <c r="BD71" s="72"/>
      <c r="BE71" s="72"/>
    </row>
    <row r="72" spans="1:57" s="69" customFormat="1" ht="13.5" customHeight="1">
      <c r="A72" s="73" t="s">
        <v>152</v>
      </c>
      <c r="B72" s="74">
        <v>19.790093192898343</v>
      </c>
      <c r="C72" s="59">
        <v>130</v>
      </c>
      <c r="D72" s="59">
        <v>10</v>
      </c>
      <c r="E72" s="59">
        <v>14</v>
      </c>
      <c r="F72" s="60">
        <v>7</v>
      </c>
      <c r="G72" s="60">
        <v>25.210309799870501</v>
      </c>
      <c r="H72" s="62">
        <v>3.5546131934348666</v>
      </c>
      <c r="I72" s="62">
        <v>9.1923881554251174</v>
      </c>
      <c r="J72" s="62">
        <v>5.0269821871459257</v>
      </c>
      <c r="K72" s="61">
        <v>4.58257274946574</v>
      </c>
      <c r="L72" s="63">
        <v>0.50798240000000006</v>
      </c>
      <c r="M72" s="62">
        <v>25.66851985226068</v>
      </c>
      <c r="N72" s="64"/>
      <c r="O72" s="57" t="s">
        <v>152</v>
      </c>
      <c r="P72" s="74">
        <v>19.790093192898343</v>
      </c>
      <c r="Q72" s="70">
        <v>401.12332018341107</v>
      </c>
      <c r="R72" s="62">
        <v>42.467643559563413</v>
      </c>
      <c r="S72" s="61">
        <v>3.9888698329119605</v>
      </c>
      <c r="T72" s="70">
        <v>637.79454032409637</v>
      </c>
      <c r="U72" s="61">
        <v>5.0298068422860354</v>
      </c>
      <c r="V72" s="70">
        <v>164.45210004272573</v>
      </c>
      <c r="W72" s="61">
        <v>2.5540572070967325</v>
      </c>
      <c r="X72" s="79">
        <v>-236.67122014068534</v>
      </c>
      <c r="Y72" s="66" t="s">
        <v>94</v>
      </c>
      <c r="Z72" s="67" t="s">
        <v>94</v>
      </c>
      <c r="AA72" s="49" t="s">
        <v>83</v>
      </c>
      <c r="AB72" s="67" t="s">
        <v>84</v>
      </c>
      <c r="AC72" s="68"/>
      <c r="AD72" s="68"/>
      <c r="AF72" s="73" t="s">
        <v>152</v>
      </c>
      <c r="AG72" s="74">
        <v>19.790093192898343</v>
      </c>
      <c r="AH72" s="59">
        <v>130</v>
      </c>
      <c r="AI72" s="59">
        <v>10</v>
      </c>
      <c r="AJ72" s="59">
        <v>14</v>
      </c>
      <c r="AK72" s="70">
        <v>7</v>
      </c>
      <c r="AL72" s="60">
        <v>25.210309799870501</v>
      </c>
      <c r="AM72" s="59" t="s">
        <v>137</v>
      </c>
      <c r="AN72" s="59">
        <v>50</v>
      </c>
      <c r="AO72" s="59">
        <v>82</v>
      </c>
      <c r="AP72" s="70">
        <v>22.210309799870501</v>
      </c>
      <c r="BA72" s="71"/>
      <c r="BB72" s="71"/>
      <c r="BC72" s="72"/>
      <c r="BD72" s="72"/>
      <c r="BE72" s="72"/>
    </row>
    <row r="73" spans="1:57" s="69" customFormat="1" ht="13.5" customHeight="1">
      <c r="A73" s="75" t="s">
        <v>153</v>
      </c>
      <c r="B73" s="74">
        <v>23.526693192898346</v>
      </c>
      <c r="C73" s="76">
        <v>130</v>
      </c>
      <c r="D73" s="77">
        <v>12</v>
      </c>
      <c r="E73" s="77">
        <v>14</v>
      </c>
      <c r="F73" s="78">
        <v>7</v>
      </c>
      <c r="G73" s="60">
        <v>29.970309799870503</v>
      </c>
      <c r="H73" s="62">
        <v>3.639334826818216</v>
      </c>
      <c r="I73" s="62">
        <v>9.1923881554251174</v>
      </c>
      <c r="J73" s="62">
        <v>5.1467966701030594</v>
      </c>
      <c r="K73" s="61">
        <v>4.6041796227459155</v>
      </c>
      <c r="L73" s="63">
        <v>0.50798240000000006</v>
      </c>
      <c r="M73" s="62">
        <v>21.591746695338262</v>
      </c>
      <c r="N73" s="64"/>
      <c r="O73" s="57" t="s">
        <v>153</v>
      </c>
      <c r="P73" s="74">
        <v>23.526693192898346</v>
      </c>
      <c r="Q73" s="70">
        <v>472.17448455214651</v>
      </c>
      <c r="R73" s="62">
        <v>50.442407223892793</v>
      </c>
      <c r="S73" s="61">
        <v>3.96922429861403</v>
      </c>
      <c r="T73" s="70">
        <v>750.59912695958405</v>
      </c>
      <c r="U73" s="61">
        <v>5.0044737012927021</v>
      </c>
      <c r="V73" s="70">
        <v>193.74984214470896</v>
      </c>
      <c r="W73" s="61">
        <v>2.5425825529342796</v>
      </c>
      <c r="X73" s="79">
        <v>-278.42464240743755</v>
      </c>
      <c r="Y73" s="66" t="s">
        <v>82</v>
      </c>
      <c r="Z73" s="67" t="s">
        <v>94</v>
      </c>
      <c r="AA73" s="49" t="s">
        <v>83</v>
      </c>
      <c r="AB73" s="67" t="s">
        <v>84</v>
      </c>
      <c r="AC73" s="68"/>
      <c r="AD73" s="68"/>
      <c r="AF73" s="75" t="s">
        <v>153</v>
      </c>
      <c r="AG73" s="74">
        <v>23.526693192898346</v>
      </c>
      <c r="AH73" s="59">
        <v>130</v>
      </c>
      <c r="AI73" s="59">
        <v>12</v>
      </c>
      <c r="AJ73" s="59">
        <v>14</v>
      </c>
      <c r="AK73" s="70">
        <v>7</v>
      </c>
      <c r="AL73" s="60">
        <v>29.970309799870503</v>
      </c>
      <c r="AM73" s="59" t="s">
        <v>137</v>
      </c>
      <c r="AN73" s="59">
        <v>52</v>
      </c>
      <c r="AO73" s="59">
        <v>82</v>
      </c>
      <c r="AP73" s="70">
        <v>26.370309799870505</v>
      </c>
      <c r="BA73" s="71"/>
      <c r="BB73" s="71"/>
      <c r="BC73" s="72"/>
      <c r="BD73" s="72"/>
      <c r="BE73" s="72"/>
    </row>
    <row r="74" spans="1:57" s="69" customFormat="1" ht="13.5" customHeight="1">
      <c r="A74" s="73" t="s">
        <v>154</v>
      </c>
      <c r="B74" s="74">
        <v>25.371443192898344</v>
      </c>
      <c r="C74" s="59">
        <v>130</v>
      </c>
      <c r="D74" s="59">
        <v>13</v>
      </c>
      <c r="E74" s="59">
        <v>14</v>
      </c>
      <c r="F74" s="60">
        <v>7</v>
      </c>
      <c r="G74" s="60">
        <v>32.3203097998705</v>
      </c>
      <c r="H74" s="62">
        <v>3.6801639328864533</v>
      </c>
      <c r="I74" s="62">
        <v>9.1923881554251174</v>
      </c>
      <c r="J74" s="62">
        <v>5.2045377456443305</v>
      </c>
      <c r="K74" s="61">
        <v>4.6171492253233</v>
      </c>
      <c r="L74" s="63">
        <v>0.50798240000000006</v>
      </c>
      <c r="M74" s="62">
        <v>20.021817290322218</v>
      </c>
      <c r="N74" s="64"/>
      <c r="O74" s="57" t="s">
        <v>154</v>
      </c>
      <c r="P74" s="74">
        <v>25.371443192898344</v>
      </c>
      <c r="Q74" s="70">
        <v>506.50372224535039</v>
      </c>
      <c r="R74" s="62">
        <v>54.346848871368614</v>
      </c>
      <c r="S74" s="61">
        <v>3.9587088606375604</v>
      </c>
      <c r="T74" s="70">
        <v>804.89715534260881</v>
      </c>
      <c r="U74" s="61">
        <v>4.9903664625704796</v>
      </c>
      <c r="V74" s="70">
        <v>208.11028914809191</v>
      </c>
      <c r="W74" s="61">
        <v>2.5375173409914789</v>
      </c>
      <c r="X74" s="79">
        <v>-298.39343309725848</v>
      </c>
      <c r="Y74" s="66" t="s">
        <v>82</v>
      </c>
      <c r="Z74" s="67" t="s">
        <v>88</v>
      </c>
      <c r="AA74" s="49" t="s">
        <v>83</v>
      </c>
      <c r="AB74" s="67" t="s">
        <v>84</v>
      </c>
      <c r="AC74" s="68"/>
      <c r="AD74" s="68"/>
      <c r="AF74" s="73" t="s">
        <v>154</v>
      </c>
      <c r="AG74" s="74">
        <v>25.371443192898344</v>
      </c>
      <c r="AH74" s="59">
        <v>130</v>
      </c>
      <c r="AI74" s="59">
        <v>13</v>
      </c>
      <c r="AJ74" s="59">
        <v>14</v>
      </c>
      <c r="AK74" s="70">
        <v>7</v>
      </c>
      <c r="AL74" s="60">
        <v>32.3203097998705</v>
      </c>
      <c r="AM74" s="59" t="s">
        <v>137</v>
      </c>
      <c r="AN74" s="59">
        <v>53</v>
      </c>
      <c r="AO74" s="59">
        <v>82</v>
      </c>
      <c r="AP74" s="70">
        <v>28.420309799870502</v>
      </c>
      <c r="BA74" s="71"/>
      <c r="BB74" s="71"/>
      <c r="BC74" s="72"/>
      <c r="BD74" s="72"/>
      <c r="BE74" s="72"/>
    </row>
    <row r="75" spans="1:57" s="69" customFormat="1" ht="13.5" customHeight="1">
      <c r="A75" s="73" t="s">
        <v>155</v>
      </c>
      <c r="B75" s="74">
        <v>27.200493192898342</v>
      </c>
      <c r="C75" s="59">
        <v>130</v>
      </c>
      <c r="D75" s="59">
        <v>14</v>
      </c>
      <c r="E75" s="59">
        <v>14</v>
      </c>
      <c r="F75" s="60">
        <v>7</v>
      </c>
      <c r="G75" s="60">
        <v>34.650309799870499</v>
      </c>
      <c r="H75" s="62">
        <v>3.7202289205991974</v>
      </c>
      <c r="I75" s="62">
        <v>9.1923881554251174</v>
      </c>
      <c r="J75" s="62">
        <v>5.2611981946440043</v>
      </c>
      <c r="K75" s="61">
        <v>4.6311994544422799</v>
      </c>
      <c r="L75" s="63">
        <v>0.50798240000000006</v>
      </c>
      <c r="M75" s="62">
        <v>18.675484903804133</v>
      </c>
      <c r="N75" s="64"/>
      <c r="O75" s="57" t="s">
        <v>155</v>
      </c>
      <c r="P75" s="74">
        <v>27.200493192898342</v>
      </c>
      <c r="Q75" s="70">
        <v>540.0633587720373</v>
      </c>
      <c r="R75" s="62">
        <v>58.197918262323057</v>
      </c>
      <c r="S75" s="61">
        <v>3.9479241086477459</v>
      </c>
      <c r="T75" s="70">
        <v>857.82384704101969</v>
      </c>
      <c r="U75" s="61">
        <v>4.9756004298774599</v>
      </c>
      <c r="V75" s="70">
        <v>222.30287050305486</v>
      </c>
      <c r="W75" s="61">
        <v>2.5329054260843278</v>
      </c>
      <c r="X75" s="79">
        <v>-317.76048826898244</v>
      </c>
      <c r="Y75" s="66" t="s">
        <v>82</v>
      </c>
      <c r="Z75" s="67" t="s">
        <v>82</v>
      </c>
      <c r="AA75" s="49" t="s">
        <v>83</v>
      </c>
      <c r="AB75" s="67" t="s">
        <v>84</v>
      </c>
      <c r="AC75" s="68"/>
      <c r="AD75" s="68"/>
      <c r="AF75" s="73" t="s">
        <v>155</v>
      </c>
      <c r="AG75" s="74">
        <v>27.200493192898342</v>
      </c>
      <c r="AH75" s="59">
        <v>130</v>
      </c>
      <c r="AI75" s="59">
        <v>14</v>
      </c>
      <c r="AJ75" s="59">
        <v>14</v>
      </c>
      <c r="AK75" s="70">
        <v>7</v>
      </c>
      <c r="AL75" s="60">
        <v>34.650309799870499</v>
      </c>
      <c r="AM75" s="59" t="s">
        <v>137</v>
      </c>
      <c r="AN75" s="59">
        <v>54</v>
      </c>
      <c r="AO75" s="59">
        <v>82</v>
      </c>
      <c r="AP75" s="70">
        <v>30.450309799870499</v>
      </c>
      <c r="BA75" s="71"/>
      <c r="BB75" s="71"/>
      <c r="BC75" s="72"/>
      <c r="BD75" s="72"/>
      <c r="BE75" s="72"/>
    </row>
    <row r="76" spans="1:57" s="69" customFormat="1" ht="13.5" customHeight="1">
      <c r="A76" s="73" t="s">
        <v>156</v>
      </c>
      <c r="B76" s="74">
        <v>30.811493192898343</v>
      </c>
      <c r="C76" s="59">
        <v>130</v>
      </c>
      <c r="D76" s="59">
        <v>16</v>
      </c>
      <c r="E76" s="59">
        <v>14</v>
      </c>
      <c r="F76" s="60">
        <v>7</v>
      </c>
      <c r="G76" s="60">
        <v>39.2503097998705</v>
      </c>
      <c r="H76" s="62">
        <v>3.7985477767029479</v>
      </c>
      <c r="I76" s="62">
        <v>9.1923881554251174</v>
      </c>
      <c r="J76" s="62">
        <v>5.3719577831354766</v>
      </c>
      <c r="K76" s="61">
        <v>4.6618612221881168</v>
      </c>
      <c r="L76" s="63">
        <v>0.50798240000000006</v>
      </c>
      <c r="M76" s="62">
        <v>16.486782929335067</v>
      </c>
      <c r="N76" s="64"/>
      <c r="O76" s="57" t="s">
        <v>156</v>
      </c>
      <c r="P76" s="74">
        <v>30.811493192898343</v>
      </c>
      <c r="Q76" s="70">
        <v>604.95567727681077</v>
      </c>
      <c r="R76" s="62">
        <v>65.745673899727521</v>
      </c>
      <c r="S76" s="61">
        <v>3.9259090469238007</v>
      </c>
      <c r="T76" s="70">
        <v>959.65641998644855</v>
      </c>
      <c r="U76" s="61">
        <v>4.9446589482317584</v>
      </c>
      <c r="V76" s="70">
        <v>250.25493456717294</v>
      </c>
      <c r="W76" s="61">
        <v>2.525048826281957</v>
      </c>
      <c r="X76" s="79">
        <v>-354.70074270963784</v>
      </c>
      <c r="Y76" s="66" t="s">
        <v>82</v>
      </c>
      <c r="Z76" s="67" t="s">
        <v>82</v>
      </c>
      <c r="AA76" s="49" t="s">
        <v>83</v>
      </c>
      <c r="AB76" s="67" t="s">
        <v>84</v>
      </c>
      <c r="AC76" s="68"/>
      <c r="AD76" s="68"/>
      <c r="AF76" s="73" t="s">
        <v>156</v>
      </c>
      <c r="AG76" s="74">
        <v>30.811493192898343</v>
      </c>
      <c r="AH76" s="59">
        <v>130</v>
      </c>
      <c r="AI76" s="59">
        <v>16</v>
      </c>
      <c r="AJ76" s="59">
        <v>14</v>
      </c>
      <c r="AK76" s="70">
        <v>7</v>
      </c>
      <c r="AL76" s="60">
        <v>39.2503097998705</v>
      </c>
      <c r="AM76" s="59" t="s">
        <v>137</v>
      </c>
      <c r="AN76" s="59">
        <v>56</v>
      </c>
      <c r="AO76" s="59">
        <v>82</v>
      </c>
      <c r="AP76" s="70">
        <v>34.450309799870496</v>
      </c>
      <c r="BA76" s="71"/>
      <c r="BB76" s="71"/>
      <c r="BC76" s="72"/>
      <c r="BD76" s="72"/>
      <c r="BE76" s="72"/>
    </row>
    <row r="77" spans="1:57" s="69" customFormat="1" ht="13.5" customHeight="1">
      <c r="A77" s="75" t="s">
        <v>157</v>
      </c>
      <c r="B77" s="74">
        <v>22.980631925418244</v>
      </c>
      <c r="C77" s="76">
        <v>150</v>
      </c>
      <c r="D77" s="77">
        <v>10</v>
      </c>
      <c r="E77" s="77">
        <v>16</v>
      </c>
      <c r="F77" s="78">
        <v>8</v>
      </c>
      <c r="G77" s="60">
        <v>29.274690350851266</v>
      </c>
      <c r="H77" s="62">
        <v>4.0341104135151307</v>
      </c>
      <c r="I77" s="62">
        <v>10.606601717798213</v>
      </c>
      <c r="J77" s="62">
        <v>5.7050936589036318</v>
      </c>
      <c r="K77" s="61">
        <v>5.2772548400811292</v>
      </c>
      <c r="L77" s="63">
        <v>0.58626559999999994</v>
      </c>
      <c r="M77" s="62">
        <v>25.511291504196961</v>
      </c>
      <c r="N77" s="64"/>
      <c r="O77" s="57" t="s">
        <v>157</v>
      </c>
      <c r="P77" s="74">
        <v>22.980631925418244</v>
      </c>
      <c r="Q77" s="70">
        <v>624.04125510885854</v>
      </c>
      <c r="R77" s="62">
        <v>56.907490284962442</v>
      </c>
      <c r="S77" s="61">
        <v>4.6170066044345024</v>
      </c>
      <c r="T77" s="70">
        <v>992.02399999422107</v>
      </c>
      <c r="U77" s="61">
        <v>5.8212323550418104</v>
      </c>
      <c r="V77" s="70">
        <v>256.058510223496</v>
      </c>
      <c r="W77" s="61">
        <v>2.9574911393608612</v>
      </c>
      <c r="X77" s="79">
        <v>-367.98274488536254</v>
      </c>
      <c r="Y77" s="66" t="s">
        <v>94</v>
      </c>
      <c r="Z77" s="67" t="s">
        <v>118</v>
      </c>
      <c r="AA77" s="80">
        <v>4</v>
      </c>
      <c r="AB77" s="67" t="s">
        <v>84</v>
      </c>
      <c r="AC77" s="67" t="s">
        <v>84</v>
      </c>
      <c r="AD77" s="67" t="s">
        <v>84</v>
      </c>
      <c r="AF77" s="75" t="s">
        <v>157</v>
      </c>
      <c r="AG77" s="74">
        <v>22.980631925418244</v>
      </c>
      <c r="AH77" s="59">
        <v>150</v>
      </c>
      <c r="AI77" s="59">
        <v>10</v>
      </c>
      <c r="AJ77" s="59">
        <v>16</v>
      </c>
      <c r="AK77" s="70">
        <v>8</v>
      </c>
      <c r="AL77" s="60">
        <v>29.274690350851266</v>
      </c>
      <c r="AM77" s="59" t="s">
        <v>137</v>
      </c>
      <c r="AN77" s="59">
        <v>52</v>
      </c>
      <c r="AO77" s="59">
        <v>102</v>
      </c>
      <c r="AP77" s="70">
        <v>26.274690350851266</v>
      </c>
      <c r="BA77" s="71"/>
      <c r="BB77" s="71"/>
      <c r="BC77" s="72"/>
      <c r="BD77" s="72"/>
      <c r="BE77" s="72"/>
    </row>
    <row r="78" spans="1:57" ht="13.5" customHeight="1">
      <c r="A78" s="81" t="s">
        <v>158</v>
      </c>
      <c r="B78" s="82">
        <v>27.345231925418247</v>
      </c>
      <c r="C78" s="83">
        <v>150</v>
      </c>
      <c r="D78" s="84">
        <v>12</v>
      </c>
      <c r="E78" s="84">
        <v>16</v>
      </c>
      <c r="F78" s="85">
        <v>8</v>
      </c>
      <c r="G78" s="39">
        <v>34.834690350851268</v>
      </c>
      <c r="H78" s="42">
        <v>4.1227792798017617</v>
      </c>
      <c r="I78" s="42">
        <v>10.606601717798213</v>
      </c>
      <c r="J78" s="42">
        <v>5.8304903721664321</v>
      </c>
      <c r="K78" s="40">
        <v>5.2932794830556382</v>
      </c>
      <c r="L78" s="41">
        <v>0.58626559999999994</v>
      </c>
      <c r="M78" s="42">
        <v>21.439408581320087</v>
      </c>
      <c r="N78" s="44"/>
      <c r="O78" s="45" t="s">
        <v>158</v>
      </c>
      <c r="P78" s="82">
        <v>27.345231925418247</v>
      </c>
      <c r="Q78" s="52">
        <v>736.91473474752445</v>
      </c>
      <c r="R78" s="42">
        <v>67.748439946532045</v>
      </c>
      <c r="S78" s="40">
        <v>4.5994154846662338</v>
      </c>
      <c r="T78" s="86">
        <v>1171.7692387811594</v>
      </c>
      <c r="U78" s="40">
        <v>5.7998273974370891</v>
      </c>
      <c r="V78" s="52">
        <v>302.06023071388961</v>
      </c>
      <c r="W78" s="40">
        <v>2.9446982461897808</v>
      </c>
      <c r="X78" s="87">
        <v>-434.85450403363484</v>
      </c>
      <c r="Y78" s="47" t="s">
        <v>94</v>
      </c>
      <c r="Z78" s="48" t="s">
        <v>94</v>
      </c>
      <c r="AA78" s="49">
        <v>3</v>
      </c>
      <c r="AB78" s="50" t="s">
        <v>84</v>
      </c>
      <c r="AC78" s="50" t="s">
        <v>84</v>
      </c>
      <c r="AD78" s="50" t="s">
        <v>84</v>
      </c>
      <c r="AE78" s="51"/>
      <c r="AF78" s="81" t="s">
        <v>158</v>
      </c>
      <c r="AG78" s="82">
        <v>27.345231925418247</v>
      </c>
      <c r="AH78" s="38">
        <v>150</v>
      </c>
      <c r="AI78" s="38">
        <v>12</v>
      </c>
      <c r="AJ78" s="38">
        <v>16</v>
      </c>
      <c r="AK78" s="52">
        <v>8</v>
      </c>
      <c r="AL78" s="39">
        <v>34.834690350851268</v>
      </c>
      <c r="AM78" s="38" t="s">
        <v>137</v>
      </c>
      <c r="AN78" s="38">
        <v>54</v>
      </c>
      <c r="AO78" s="38">
        <v>102</v>
      </c>
      <c r="AP78" s="52">
        <v>31.234690350851267</v>
      </c>
      <c r="BA78" s="35"/>
      <c r="BB78" s="35"/>
      <c r="BC78" s="53"/>
      <c r="BD78" s="53"/>
      <c r="BE78" s="53"/>
    </row>
    <row r="79" spans="1:57" ht="13.5" customHeight="1">
      <c r="A79" s="81" t="s">
        <v>159</v>
      </c>
      <c r="B79" s="82">
        <v>29.5</v>
      </c>
      <c r="C79" s="83">
        <v>150</v>
      </c>
      <c r="D79" s="84">
        <v>13</v>
      </c>
      <c r="E79" s="84">
        <v>16</v>
      </c>
      <c r="F79" s="85">
        <v>8</v>
      </c>
      <c r="G79" s="39">
        <v>37.6</v>
      </c>
      <c r="H79" s="42">
        <v>4.17</v>
      </c>
      <c r="I79" s="42">
        <v>10.61</v>
      </c>
      <c r="J79" s="42">
        <v>5.89</v>
      </c>
      <c r="K79" s="40">
        <v>5.3</v>
      </c>
      <c r="L79" s="41">
        <v>0.58599999999999997</v>
      </c>
      <c r="M79" s="42">
        <v>19.87</v>
      </c>
      <c r="N79" s="44"/>
      <c r="O79" s="45" t="s">
        <v>159</v>
      </c>
      <c r="P79" s="82">
        <v>29.5</v>
      </c>
      <c r="Q79" s="52">
        <v>791.7</v>
      </c>
      <c r="R79" s="42">
        <v>73.069999999999993</v>
      </c>
      <c r="S79" s="40">
        <v>4.59</v>
      </c>
      <c r="T79" s="86">
        <v>1259</v>
      </c>
      <c r="U79" s="40">
        <v>5.79</v>
      </c>
      <c r="V79" s="52">
        <v>324.60000000000002</v>
      </c>
      <c r="W79" s="40">
        <v>2.94</v>
      </c>
      <c r="X79" s="87">
        <v>-467.1</v>
      </c>
      <c r="Y79" s="47">
        <v>2</v>
      </c>
      <c r="Z79" s="48">
        <v>3</v>
      </c>
      <c r="AA79" s="49">
        <v>3</v>
      </c>
      <c r="AB79" s="50" t="s">
        <v>84</v>
      </c>
      <c r="AC79" s="50" t="s">
        <v>84</v>
      </c>
      <c r="AD79" s="50" t="s">
        <v>84</v>
      </c>
      <c r="AE79" s="51"/>
      <c r="AF79" s="81" t="s">
        <v>159</v>
      </c>
      <c r="AG79" s="82">
        <v>29.5</v>
      </c>
      <c r="AH79" s="38">
        <v>150</v>
      </c>
      <c r="AI79" s="38">
        <v>13</v>
      </c>
      <c r="AJ79" s="38">
        <v>16</v>
      </c>
      <c r="AK79" s="52">
        <v>8</v>
      </c>
      <c r="AL79" s="39">
        <v>37.6</v>
      </c>
      <c r="AM79" s="38" t="s">
        <v>137</v>
      </c>
      <c r="AN79" s="38">
        <v>55</v>
      </c>
      <c r="AO79" s="38">
        <v>102</v>
      </c>
      <c r="AP79" s="52">
        <v>33.700000000000003</v>
      </c>
      <c r="BA79" s="35"/>
      <c r="BB79" s="35"/>
      <c r="BC79" s="53"/>
      <c r="BD79" s="53"/>
      <c r="BE79" s="53"/>
    </row>
    <row r="80" spans="1:57" ht="13.5" customHeight="1">
      <c r="A80" s="81" t="s">
        <v>160</v>
      </c>
      <c r="B80" s="82">
        <v>31.647031925418244</v>
      </c>
      <c r="C80" s="83">
        <v>150</v>
      </c>
      <c r="D80" s="84">
        <v>14</v>
      </c>
      <c r="E80" s="84">
        <v>16</v>
      </c>
      <c r="F80" s="85">
        <v>8</v>
      </c>
      <c r="G80" s="39">
        <v>40.314690350851265</v>
      </c>
      <c r="H80" s="42">
        <v>4.2066587767607411</v>
      </c>
      <c r="I80" s="42">
        <v>10.606601717798213</v>
      </c>
      <c r="J80" s="42">
        <v>5.9491138943708535</v>
      </c>
      <c r="K80" s="40">
        <v>5.316077317088526</v>
      </c>
      <c r="L80" s="41">
        <v>0.58626559999999994</v>
      </c>
      <c r="M80" s="42">
        <v>18.525136934851812</v>
      </c>
      <c r="N80" s="44"/>
      <c r="O80" s="45" t="s">
        <v>160</v>
      </c>
      <c r="P80" s="82">
        <v>31.647031925418244</v>
      </c>
      <c r="Q80" s="52">
        <v>845.39614343855737</v>
      </c>
      <c r="R80" s="42">
        <v>78.325712673507056</v>
      </c>
      <c r="S80" s="40">
        <v>4.5792933666706421</v>
      </c>
      <c r="T80" s="86">
        <v>1343.8826581043704</v>
      </c>
      <c r="U80" s="40">
        <v>5.7736308207051303</v>
      </c>
      <c r="V80" s="52">
        <v>346.90962877274444</v>
      </c>
      <c r="W80" s="40">
        <v>2.9334352936908794</v>
      </c>
      <c r="X80" s="87">
        <v>-498.48651466581293</v>
      </c>
      <c r="Y80" s="47" t="s">
        <v>82</v>
      </c>
      <c r="Z80" s="48" t="s">
        <v>94</v>
      </c>
      <c r="AA80" s="49">
        <v>3</v>
      </c>
      <c r="AB80" s="50" t="s">
        <v>84</v>
      </c>
      <c r="AC80" s="50" t="s">
        <v>84</v>
      </c>
      <c r="AD80" s="50" t="s">
        <v>84</v>
      </c>
      <c r="AE80" s="51"/>
      <c r="AF80" s="81" t="s">
        <v>160</v>
      </c>
      <c r="AG80" s="82">
        <v>31.647031925418244</v>
      </c>
      <c r="AH80" s="38">
        <v>150</v>
      </c>
      <c r="AI80" s="38">
        <v>14</v>
      </c>
      <c r="AJ80" s="38">
        <v>16</v>
      </c>
      <c r="AK80" s="52">
        <v>8</v>
      </c>
      <c r="AL80" s="39">
        <v>40.314690350851265</v>
      </c>
      <c r="AM80" s="38" t="s">
        <v>137</v>
      </c>
      <c r="AN80" s="38">
        <v>56</v>
      </c>
      <c r="AO80" s="38">
        <v>102</v>
      </c>
      <c r="AP80" s="52">
        <v>36.114690350851262</v>
      </c>
      <c r="BA80" s="35"/>
      <c r="BB80" s="35"/>
      <c r="BC80" s="53"/>
      <c r="BD80" s="53"/>
      <c r="BE80" s="53"/>
    </row>
    <row r="81" spans="1:57" ht="13.5" customHeight="1">
      <c r="A81" s="81" t="s">
        <v>161</v>
      </c>
      <c r="B81" s="82">
        <v>33.77438192541824</v>
      </c>
      <c r="C81" s="83">
        <v>150</v>
      </c>
      <c r="D81" s="84">
        <v>15</v>
      </c>
      <c r="E81" s="84">
        <v>16</v>
      </c>
      <c r="F81" s="85">
        <v>8</v>
      </c>
      <c r="G81" s="39">
        <v>43.024690350851259</v>
      </c>
      <c r="H81" s="42">
        <v>4.2473483877887901</v>
      </c>
      <c r="I81" s="42">
        <v>10.606601717798213</v>
      </c>
      <c r="J81" s="42">
        <v>6.0066576941344074</v>
      </c>
      <c r="K81" s="40">
        <v>5.3292441954436267</v>
      </c>
      <c r="L81" s="41">
        <v>0.58626559999999994</v>
      </c>
      <c r="M81" s="42">
        <v>17.3582924861397</v>
      </c>
      <c r="N81" s="44"/>
      <c r="O81" s="45" t="s">
        <v>161</v>
      </c>
      <c r="P81" s="82">
        <v>33.77438192541824</v>
      </c>
      <c r="Q81" s="52">
        <v>898.05167395770627</v>
      </c>
      <c r="R81" s="42">
        <v>83.519089648346565</v>
      </c>
      <c r="S81" s="40">
        <v>4.5686910084169989</v>
      </c>
      <c r="T81" s="86">
        <v>1427.1463984368193</v>
      </c>
      <c r="U81" s="40">
        <v>5.7593753890638686</v>
      </c>
      <c r="V81" s="52">
        <v>368.95694947859329</v>
      </c>
      <c r="W81" s="40">
        <v>2.9283903750398586</v>
      </c>
      <c r="X81" s="87">
        <v>-529.09472447911298</v>
      </c>
      <c r="Y81" s="47" t="s">
        <v>82</v>
      </c>
      <c r="Z81" s="48" t="s">
        <v>88</v>
      </c>
      <c r="AA81" s="49">
        <v>3</v>
      </c>
      <c r="AB81" s="50" t="s">
        <v>84</v>
      </c>
      <c r="AC81" s="50" t="s">
        <v>84</v>
      </c>
      <c r="AD81" s="50" t="s">
        <v>84</v>
      </c>
      <c r="AE81" s="51"/>
      <c r="AF81" s="81" t="s">
        <v>161</v>
      </c>
      <c r="AG81" s="82">
        <v>33.77438192541824</v>
      </c>
      <c r="AH81" s="38">
        <v>150</v>
      </c>
      <c r="AI81" s="38">
        <v>15</v>
      </c>
      <c r="AJ81" s="38">
        <v>16</v>
      </c>
      <c r="AK81" s="52">
        <v>8</v>
      </c>
      <c r="AL81" s="39">
        <v>43.024690350851259</v>
      </c>
      <c r="AM81" s="38" t="s">
        <v>137</v>
      </c>
      <c r="AN81" s="38">
        <v>57</v>
      </c>
      <c r="AO81" s="38">
        <v>102</v>
      </c>
      <c r="AP81" s="52">
        <v>38.524690350851259</v>
      </c>
      <c r="BA81" s="35"/>
      <c r="BB81" s="35"/>
      <c r="BC81" s="53"/>
      <c r="BD81" s="53"/>
      <c r="BE81" s="53"/>
    </row>
    <row r="82" spans="1:57" ht="13.5" customHeight="1">
      <c r="A82" s="81" t="s">
        <v>162</v>
      </c>
      <c r="B82" s="82">
        <v>35.9</v>
      </c>
      <c r="C82" s="83">
        <v>150</v>
      </c>
      <c r="D82" s="84">
        <v>16</v>
      </c>
      <c r="E82" s="84">
        <v>16</v>
      </c>
      <c r="F82" s="85">
        <v>8</v>
      </c>
      <c r="G82" s="39">
        <v>45.7</v>
      </c>
      <c r="H82" s="42">
        <v>4.29</v>
      </c>
      <c r="I82" s="42">
        <v>10.61</v>
      </c>
      <c r="J82" s="42">
        <v>6.06</v>
      </c>
      <c r="K82" s="40">
        <v>5.34</v>
      </c>
      <c r="L82" s="41">
        <v>0.58599999999999997</v>
      </c>
      <c r="M82" s="42">
        <v>16.34</v>
      </c>
      <c r="N82" s="44"/>
      <c r="O82" s="45" t="s">
        <v>162</v>
      </c>
      <c r="P82" s="82">
        <v>35.9</v>
      </c>
      <c r="Q82" s="52">
        <v>949.7</v>
      </c>
      <c r="R82" s="42">
        <v>88.65</v>
      </c>
      <c r="S82" s="40">
        <v>4.5599999999999996</v>
      </c>
      <c r="T82" s="86">
        <v>1509</v>
      </c>
      <c r="U82" s="40">
        <v>5.74</v>
      </c>
      <c r="V82" s="52">
        <v>390.8</v>
      </c>
      <c r="W82" s="40">
        <v>2.92</v>
      </c>
      <c r="X82" s="87">
        <v>-558.9</v>
      </c>
      <c r="Y82" s="47" t="s">
        <v>82</v>
      </c>
      <c r="Z82" s="48">
        <v>2</v>
      </c>
      <c r="AA82" s="49">
        <v>3</v>
      </c>
      <c r="AB82" s="50" t="s">
        <v>84</v>
      </c>
      <c r="AC82" s="50" t="s">
        <v>84</v>
      </c>
      <c r="AD82" s="50" t="s">
        <v>84</v>
      </c>
      <c r="AE82" s="51"/>
      <c r="AF82" s="81" t="s">
        <v>162</v>
      </c>
      <c r="AG82" s="82">
        <v>35.9</v>
      </c>
      <c r="AH82" s="38">
        <v>150</v>
      </c>
      <c r="AI82" s="38">
        <v>16</v>
      </c>
      <c r="AJ82" s="38">
        <v>16</v>
      </c>
      <c r="AK82" s="52">
        <v>8</v>
      </c>
      <c r="AL82" s="39">
        <v>45.7</v>
      </c>
      <c r="AM82" s="38" t="s">
        <v>137</v>
      </c>
      <c r="AN82" s="38">
        <v>58</v>
      </c>
      <c r="AO82" s="38">
        <v>102</v>
      </c>
      <c r="AP82" s="52">
        <v>40.9</v>
      </c>
      <c r="BA82" s="35"/>
      <c r="BB82" s="35"/>
      <c r="BC82" s="53"/>
      <c r="BD82" s="53"/>
      <c r="BE82" s="53"/>
    </row>
    <row r="83" spans="1:57" ht="13.5" customHeight="1">
      <c r="A83" s="81" t="s">
        <v>163</v>
      </c>
      <c r="B83" s="82">
        <v>40.062231925418246</v>
      </c>
      <c r="C83" s="83">
        <v>150</v>
      </c>
      <c r="D83" s="84">
        <v>18</v>
      </c>
      <c r="E83" s="84">
        <v>16</v>
      </c>
      <c r="F83" s="85">
        <v>8</v>
      </c>
      <c r="G83" s="39">
        <v>51.034690350851264</v>
      </c>
      <c r="H83" s="42">
        <v>4.3658726498589111</v>
      </c>
      <c r="I83" s="42">
        <v>10.606601717798213</v>
      </c>
      <c r="J83" s="42">
        <v>6.1742763130242349</v>
      </c>
      <c r="K83" s="40">
        <v>5.373757610909764</v>
      </c>
      <c r="L83" s="41">
        <v>0.58626559999999994</v>
      </c>
      <c r="M83" s="42">
        <v>14.633872648219397</v>
      </c>
      <c r="N83" s="44"/>
      <c r="O83" s="45" t="s">
        <v>163</v>
      </c>
      <c r="P83" s="82">
        <v>40.062231925418246</v>
      </c>
      <c r="Q83" s="86">
        <v>1049.9652148033713</v>
      </c>
      <c r="R83" s="42">
        <v>98.735437354851769</v>
      </c>
      <c r="S83" s="40">
        <v>4.5358085316433581</v>
      </c>
      <c r="T83" s="86">
        <v>1666.0912435618027</v>
      </c>
      <c r="U83" s="40">
        <v>5.7136896731024684</v>
      </c>
      <c r="V83" s="52">
        <v>433.83918604493988</v>
      </c>
      <c r="W83" s="40">
        <v>2.9156248714365782</v>
      </c>
      <c r="X83" s="87">
        <v>-616.1260287584314</v>
      </c>
      <c r="Y83" s="47" t="s">
        <v>82</v>
      </c>
      <c r="Z83" s="48" t="s">
        <v>82</v>
      </c>
      <c r="AA83" s="49">
        <v>2</v>
      </c>
      <c r="AB83" s="50" t="s">
        <v>84</v>
      </c>
      <c r="AC83" s="50" t="s">
        <v>84</v>
      </c>
      <c r="AD83" s="50" t="s">
        <v>84</v>
      </c>
      <c r="AE83" s="51"/>
      <c r="AF83" s="81" t="s">
        <v>163</v>
      </c>
      <c r="AG83" s="82">
        <v>40.062231925418246</v>
      </c>
      <c r="AH83" s="38">
        <v>150</v>
      </c>
      <c r="AI83" s="38">
        <v>18</v>
      </c>
      <c r="AJ83" s="38">
        <v>16</v>
      </c>
      <c r="AK83" s="52">
        <v>8</v>
      </c>
      <c r="AL83" s="39">
        <v>51.034690350851264</v>
      </c>
      <c r="AM83" s="38" t="s">
        <v>137</v>
      </c>
      <c r="AN83" s="38">
        <v>61</v>
      </c>
      <c r="AO83" s="38">
        <v>102</v>
      </c>
      <c r="AP83" s="52">
        <v>45.634690350851265</v>
      </c>
      <c r="BA83" s="35"/>
      <c r="BB83" s="35"/>
      <c r="BC83" s="53"/>
      <c r="BD83" s="53"/>
      <c r="BE83" s="53"/>
    </row>
    <row r="84" spans="1:57" ht="13.5" customHeight="1">
      <c r="A84" s="81" t="s">
        <v>164</v>
      </c>
      <c r="B84" s="82">
        <v>44.2</v>
      </c>
      <c r="C84" s="83">
        <v>150</v>
      </c>
      <c r="D84" s="84">
        <v>20</v>
      </c>
      <c r="E84" s="84">
        <v>16</v>
      </c>
      <c r="F84" s="85">
        <v>8</v>
      </c>
      <c r="G84" s="39">
        <v>56.3</v>
      </c>
      <c r="H84" s="42">
        <v>4.4400000000000004</v>
      </c>
      <c r="I84" s="42">
        <v>10.61</v>
      </c>
      <c r="J84" s="42">
        <v>6.28</v>
      </c>
      <c r="K84" s="40">
        <v>5.41</v>
      </c>
      <c r="L84" s="41">
        <v>0.58599999999999997</v>
      </c>
      <c r="M84" s="42">
        <v>13.27</v>
      </c>
      <c r="N84" s="44"/>
      <c r="O84" s="45" t="s">
        <v>164</v>
      </c>
      <c r="P84" s="82">
        <v>44.2</v>
      </c>
      <c r="Q84" s="86">
        <v>1146</v>
      </c>
      <c r="R84" s="42">
        <v>108.6</v>
      </c>
      <c r="S84" s="40">
        <v>4.51</v>
      </c>
      <c r="T84" s="86">
        <v>1817</v>
      </c>
      <c r="U84" s="40">
        <v>5.68</v>
      </c>
      <c r="V84" s="52">
        <v>476.2</v>
      </c>
      <c r="W84" s="40">
        <v>2.91</v>
      </c>
      <c r="X84" s="87">
        <v>-670.2</v>
      </c>
      <c r="Y84" s="47" t="s">
        <v>82</v>
      </c>
      <c r="Z84" s="48" t="s">
        <v>82</v>
      </c>
      <c r="AA84" s="49">
        <v>1</v>
      </c>
      <c r="AB84" s="50" t="s">
        <v>84</v>
      </c>
      <c r="AC84" s="50" t="s">
        <v>84</v>
      </c>
      <c r="AD84" s="50" t="s">
        <v>84</v>
      </c>
      <c r="AE84" s="51"/>
      <c r="AF84" s="81" t="s">
        <v>164</v>
      </c>
      <c r="AG84" s="82">
        <v>44.2</v>
      </c>
      <c r="AH84" s="38">
        <v>150</v>
      </c>
      <c r="AI84" s="38">
        <v>20</v>
      </c>
      <c r="AJ84" s="38">
        <v>16</v>
      </c>
      <c r="AK84" s="52">
        <v>8</v>
      </c>
      <c r="AL84" s="39">
        <v>56.3</v>
      </c>
      <c r="AM84" s="38" t="s">
        <v>137</v>
      </c>
      <c r="AN84" s="38">
        <v>63</v>
      </c>
      <c r="AO84" s="38">
        <v>102</v>
      </c>
      <c r="AP84" s="52">
        <v>50.3</v>
      </c>
      <c r="BA84" s="35"/>
      <c r="BB84" s="35"/>
      <c r="BC84" s="53"/>
      <c r="BD84" s="53"/>
      <c r="BE84" s="53"/>
    </row>
    <row r="85" spans="1:57" ht="13.5" customHeight="1">
      <c r="A85" s="81" t="s">
        <v>165</v>
      </c>
      <c r="B85" s="82">
        <v>33.872828228304193</v>
      </c>
      <c r="C85" s="83">
        <v>160</v>
      </c>
      <c r="D85" s="84">
        <v>14</v>
      </c>
      <c r="E85" s="84">
        <v>17</v>
      </c>
      <c r="F85" s="85">
        <v>8.5</v>
      </c>
      <c r="G85" s="39">
        <v>43.150099653890692</v>
      </c>
      <c r="H85" s="42">
        <v>4.4489549464885298</v>
      </c>
      <c r="I85" s="42">
        <v>11.313708498984761</v>
      </c>
      <c r="J85" s="42">
        <v>6.2917724237109454</v>
      </c>
      <c r="K85" s="40">
        <v>5.6598155689349818</v>
      </c>
      <c r="L85" s="41">
        <v>0.62540720000000005</v>
      </c>
      <c r="M85" s="42">
        <v>18.463388878682672</v>
      </c>
      <c r="N85" s="44"/>
      <c r="O85" s="45" t="s">
        <v>165</v>
      </c>
      <c r="P85" s="82">
        <v>33.872828228304193</v>
      </c>
      <c r="Q85" s="86">
        <v>1033.7786847030425</v>
      </c>
      <c r="R85" s="42">
        <v>89.496550304665121</v>
      </c>
      <c r="S85" s="40">
        <v>4.8946640069506042</v>
      </c>
      <c r="T85" s="86">
        <v>1643.6670082542344</v>
      </c>
      <c r="U85" s="40">
        <v>6.1718593089250184</v>
      </c>
      <c r="V85" s="52">
        <v>423.89036115185058</v>
      </c>
      <c r="W85" s="40">
        <v>3.1342661266572565</v>
      </c>
      <c r="X85" s="87">
        <v>-609.88832355119189</v>
      </c>
      <c r="Y85" s="47" t="s">
        <v>88</v>
      </c>
      <c r="Z85" s="48" t="s">
        <v>94</v>
      </c>
      <c r="AA85" s="49" t="s">
        <v>83</v>
      </c>
      <c r="AB85" s="50" t="s">
        <v>84</v>
      </c>
      <c r="AC85" s="55"/>
      <c r="AD85" s="55"/>
      <c r="AE85" s="51"/>
      <c r="AF85" s="81" t="s">
        <v>165</v>
      </c>
      <c r="AG85" s="82">
        <v>33.872828228304193</v>
      </c>
      <c r="AH85" s="38">
        <v>160</v>
      </c>
      <c r="AI85" s="38">
        <v>14</v>
      </c>
      <c r="AJ85" s="38">
        <v>17</v>
      </c>
      <c r="AK85" s="52">
        <v>8.5</v>
      </c>
      <c r="AL85" s="39">
        <v>43.150099653890692</v>
      </c>
      <c r="AM85" s="38" t="s">
        <v>137</v>
      </c>
      <c r="AN85" s="38">
        <v>57</v>
      </c>
      <c r="AO85" s="38">
        <v>111</v>
      </c>
      <c r="AP85" s="52">
        <v>38.950099653890689</v>
      </c>
      <c r="BA85" s="35"/>
      <c r="BB85" s="35"/>
      <c r="BC85" s="53"/>
      <c r="BD85" s="53"/>
      <c r="BE85" s="53"/>
    </row>
    <row r="86" spans="1:57" ht="13.5" customHeight="1">
      <c r="A86" s="81" t="s">
        <v>166</v>
      </c>
      <c r="B86" s="82">
        <v>36.157178228304197</v>
      </c>
      <c r="C86" s="83">
        <v>160</v>
      </c>
      <c r="D86" s="84">
        <v>15</v>
      </c>
      <c r="E86" s="84">
        <v>17</v>
      </c>
      <c r="F86" s="85">
        <v>8.5</v>
      </c>
      <c r="G86" s="39">
        <v>46.060099653890695</v>
      </c>
      <c r="H86" s="42">
        <v>4.4903043067814901</v>
      </c>
      <c r="I86" s="42">
        <v>11.313708498984761</v>
      </c>
      <c r="J86" s="42">
        <v>6.3502492498327019</v>
      </c>
      <c r="K86" s="40">
        <v>5.6720494209318808</v>
      </c>
      <c r="L86" s="41">
        <v>0.62540720000000005</v>
      </c>
      <c r="M86" s="42">
        <v>17.296902873643639</v>
      </c>
      <c r="N86" s="44"/>
      <c r="O86" s="45" t="s">
        <v>166</v>
      </c>
      <c r="P86" s="82">
        <v>36.157178228304197</v>
      </c>
      <c r="Q86" s="86">
        <v>1098.8347436794668</v>
      </c>
      <c r="R86" s="42">
        <v>95.470355860659112</v>
      </c>
      <c r="S86" s="40">
        <v>4.8843160121648692</v>
      </c>
      <c r="T86" s="86">
        <v>1746.751569788405</v>
      </c>
      <c r="U86" s="40">
        <v>6.1581907136310932</v>
      </c>
      <c r="V86" s="52">
        <v>450.9179175705284</v>
      </c>
      <c r="W86" s="40">
        <v>3.1288612861435756</v>
      </c>
      <c r="X86" s="87">
        <v>-647.91682610893838</v>
      </c>
      <c r="Y86" s="47" t="s">
        <v>82</v>
      </c>
      <c r="Z86" s="48" t="s">
        <v>94</v>
      </c>
      <c r="AA86" s="49" t="s">
        <v>83</v>
      </c>
      <c r="AB86" s="50" t="s">
        <v>84</v>
      </c>
      <c r="AC86" s="55"/>
      <c r="AD86" s="55"/>
      <c r="AE86" s="51"/>
      <c r="AF86" s="81" t="s">
        <v>166</v>
      </c>
      <c r="AG86" s="82">
        <v>36.157178228304197</v>
      </c>
      <c r="AH86" s="38">
        <v>160</v>
      </c>
      <c r="AI86" s="38">
        <v>15</v>
      </c>
      <c r="AJ86" s="38">
        <v>17</v>
      </c>
      <c r="AK86" s="52">
        <v>8.5</v>
      </c>
      <c r="AL86" s="39">
        <v>46.060099653890695</v>
      </c>
      <c r="AM86" s="38" t="s">
        <v>137</v>
      </c>
      <c r="AN86" s="38">
        <v>58</v>
      </c>
      <c r="AO86" s="38">
        <v>111</v>
      </c>
      <c r="AP86" s="52">
        <v>41.560099653890695</v>
      </c>
      <c r="BA86" s="35"/>
      <c r="BB86" s="35"/>
      <c r="BC86" s="53"/>
      <c r="BD86" s="53"/>
      <c r="BE86" s="53"/>
    </row>
    <row r="87" spans="1:57" ht="13.5" customHeight="1">
      <c r="A87" s="81" t="s">
        <v>167</v>
      </c>
      <c r="B87" s="82">
        <v>38.425828228304198</v>
      </c>
      <c r="C87" s="83">
        <v>160</v>
      </c>
      <c r="D87" s="84">
        <v>16</v>
      </c>
      <c r="E87" s="84">
        <v>17</v>
      </c>
      <c r="F87" s="85">
        <v>8.5</v>
      </c>
      <c r="G87" s="39">
        <v>48.950099653890696</v>
      </c>
      <c r="H87" s="42">
        <v>4.5309382404703955</v>
      </c>
      <c r="I87" s="42">
        <v>11.313708498984761</v>
      </c>
      <c r="J87" s="42">
        <v>6.4077143099481209</v>
      </c>
      <c r="K87" s="40">
        <v>5.6852950389351165</v>
      </c>
      <c r="L87" s="41">
        <v>0.62540720000000005</v>
      </c>
      <c r="M87" s="42">
        <v>16.275698633850904</v>
      </c>
      <c r="N87" s="44"/>
      <c r="O87" s="45" t="s">
        <v>167</v>
      </c>
      <c r="P87" s="82">
        <v>38.425828228304198</v>
      </c>
      <c r="Q87" s="86">
        <v>1162.6994132043376</v>
      </c>
      <c r="R87" s="52">
        <v>101.37702957595938</v>
      </c>
      <c r="S87" s="40">
        <v>4.8736791692258397</v>
      </c>
      <c r="T87" s="86">
        <v>1847.7299823848675</v>
      </c>
      <c r="U87" s="40">
        <v>6.1438762967281626</v>
      </c>
      <c r="V87" s="52">
        <v>477.66884402380776</v>
      </c>
      <c r="W87" s="40">
        <v>3.1238247933572683</v>
      </c>
      <c r="X87" s="87">
        <v>-685.03056918052982</v>
      </c>
      <c r="Y87" s="47" t="s">
        <v>82</v>
      </c>
      <c r="Z87" s="48" t="s">
        <v>88</v>
      </c>
      <c r="AA87" s="49" t="s">
        <v>83</v>
      </c>
      <c r="AB87" s="50" t="s">
        <v>84</v>
      </c>
      <c r="AC87" s="55"/>
      <c r="AD87" s="55"/>
      <c r="AE87" s="51"/>
      <c r="AF87" s="81" t="s">
        <v>167</v>
      </c>
      <c r="AG87" s="82">
        <v>38.425828228304198</v>
      </c>
      <c r="AH87" s="38">
        <v>160</v>
      </c>
      <c r="AI87" s="38">
        <v>16</v>
      </c>
      <c r="AJ87" s="38">
        <v>17</v>
      </c>
      <c r="AK87" s="52">
        <v>8.5</v>
      </c>
      <c r="AL87" s="39">
        <v>48.950099653890696</v>
      </c>
      <c r="AM87" s="38" t="s">
        <v>137</v>
      </c>
      <c r="AN87" s="38">
        <v>60</v>
      </c>
      <c r="AO87" s="38">
        <v>111</v>
      </c>
      <c r="AP87" s="52">
        <v>44.150099653890692</v>
      </c>
      <c r="BA87" s="35"/>
      <c r="BB87" s="35"/>
      <c r="BC87" s="53"/>
      <c r="BD87" s="53"/>
      <c r="BE87" s="53"/>
    </row>
    <row r="88" spans="1:57" ht="13.5" customHeight="1">
      <c r="A88" s="81" t="s">
        <v>168</v>
      </c>
      <c r="B88" s="82">
        <v>40.678778228304196</v>
      </c>
      <c r="C88" s="83">
        <v>160</v>
      </c>
      <c r="D88" s="84">
        <v>17</v>
      </c>
      <c r="E88" s="84">
        <v>17</v>
      </c>
      <c r="F88" s="85">
        <v>8.5</v>
      </c>
      <c r="G88" s="39">
        <v>51.820099653890694</v>
      </c>
      <c r="H88" s="42">
        <v>4.5709656007746755</v>
      </c>
      <c r="I88" s="42">
        <v>11.313708498984761</v>
      </c>
      <c r="J88" s="42">
        <v>6.4643215457564285</v>
      </c>
      <c r="K88" s="40">
        <v>5.6993984812454634</v>
      </c>
      <c r="L88" s="41">
        <v>0.62540720000000005</v>
      </c>
      <c r="M88" s="42">
        <v>15.374286722427748</v>
      </c>
      <c r="N88" s="44"/>
      <c r="O88" s="45" t="s">
        <v>168</v>
      </c>
      <c r="P88" s="82">
        <v>40.678778228304196</v>
      </c>
      <c r="Q88" s="86">
        <v>1225.3983245629463</v>
      </c>
      <c r="R88" s="52">
        <v>107.21801000494018</v>
      </c>
      <c r="S88" s="40">
        <v>4.8628348358245903</v>
      </c>
      <c r="T88" s="86">
        <v>1946.6312268809465</v>
      </c>
      <c r="U88" s="40">
        <v>6.1290437440609722</v>
      </c>
      <c r="V88" s="52">
        <v>504.16542224494594</v>
      </c>
      <c r="W88" s="40">
        <v>3.1191582301007763</v>
      </c>
      <c r="X88" s="87">
        <v>-721.23290231800036</v>
      </c>
      <c r="Y88" s="47" t="s">
        <v>82</v>
      </c>
      <c r="Z88" s="48" t="s">
        <v>88</v>
      </c>
      <c r="AA88" s="49" t="s">
        <v>83</v>
      </c>
      <c r="AB88" s="50" t="s">
        <v>84</v>
      </c>
      <c r="AC88" s="55"/>
      <c r="AD88" s="55"/>
      <c r="AE88" s="51"/>
      <c r="AF88" s="81" t="s">
        <v>168</v>
      </c>
      <c r="AG88" s="82">
        <v>40.678778228304196</v>
      </c>
      <c r="AH88" s="38">
        <v>160</v>
      </c>
      <c r="AI88" s="38">
        <v>17</v>
      </c>
      <c r="AJ88" s="38">
        <v>17</v>
      </c>
      <c r="AK88" s="52">
        <v>8.5</v>
      </c>
      <c r="AL88" s="39">
        <v>51.820099653890694</v>
      </c>
      <c r="AM88" s="38" t="s">
        <v>137</v>
      </c>
      <c r="AN88" s="38">
        <v>61</v>
      </c>
      <c r="AO88" s="38">
        <v>111</v>
      </c>
      <c r="AP88" s="52">
        <v>46.720099653890692</v>
      </c>
      <c r="BA88" s="35"/>
      <c r="BB88" s="35"/>
      <c r="BC88" s="53"/>
      <c r="BD88" s="53"/>
      <c r="BE88" s="53"/>
    </row>
    <row r="89" spans="1:57" ht="13.5" customHeight="1">
      <c r="A89" s="81" t="s">
        <v>169</v>
      </c>
      <c r="B89" s="82">
        <v>35.684259155607464</v>
      </c>
      <c r="C89" s="83">
        <v>180</v>
      </c>
      <c r="D89" s="84">
        <v>13</v>
      </c>
      <c r="E89" s="84">
        <v>18</v>
      </c>
      <c r="F89" s="85">
        <v>9</v>
      </c>
      <c r="G89" s="39">
        <v>45.45765497529613</v>
      </c>
      <c r="H89" s="42">
        <v>4.8970860480281484</v>
      </c>
      <c r="I89" s="42">
        <v>12.727922061357855</v>
      </c>
      <c r="J89" s="42">
        <v>6.9255255052294693</v>
      </c>
      <c r="K89" s="40">
        <v>6.348855371670898</v>
      </c>
      <c r="L89" s="41">
        <v>0.70454879999999998</v>
      </c>
      <c r="M89" s="42">
        <v>19.743966013913628</v>
      </c>
      <c r="N89" s="44"/>
      <c r="O89" s="45" t="s">
        <v>169</v>
      </c>
      <c r="P89" s="82">
        <v>35.684259155607464</v>
      </c>
      <c r="Q89" s="86">
        <v>1396.0943457781734</v>
      </c>
      <c r="R89" s="52">
        <v>106.5483869386226</v>
      </c>
      <c r="S89" s="40">
        <v>5.541838559325571</v>
      </c>
      <c r="T89" s="86">
        <v>2220.4931964544871</v>
      </c>
      <c r="U89" s="40">
        <v>6.989099276049604</v>
      </c>
      <c r="V89" s="52">
        <v>571.69549510185971</v>
      </c>
      <c r="W89" s="40">
        <v>3.5463277548442069</v>
      </c>
      <c r="X89" s="87">
        <v>-824.39885067631371</v>
      </c>
      <c r="Y89" s="47" t="s">
        <v>94</v>
      </c>
      <c r="Z89" s="48" t="s">
        <v>94</v>
      </c>
      <c r="AA89" s="49">
        <v>4</v>
      </c>
      <c r="AB89" s="50" t="s">
        <v>84</v>
      </c>
      <c r="AC89" s="50" t="s">
        <v>84</v>
      </c>
      <c r="AD89" s="50" t="s">
        <v>84</v>
      </c>
      <c r="AE89" s="51"/>
      <c r="AF89" s="81" t="s">
        <v>169</v>
      </c>
      <c r="AG89" s="82">
        <v>35.684259155607464</v>
      </c>
      <c r="AH89" s="38">
        <v>180</v>
      </c>
      <c r="AI89" s="38">
        <v>13</v>
      </c>
      <c r="AJ89" s="38">
        <v>18</v>
      </c>
      <c r="AK89" s="52">
        <v>9</v>
      </c>
      <c r="AL89" s="39">
        <v>45.45765497529613</v>
      </c>
      <c r="AM89" s="38" t="s">
        <v>137</v>
      </c>
      <c r="AN89" s="38">
        <v>57</v>
      </c>
      <c r="AO89" s="38">
        <v>131</v>
      </c>
      <c r="AP89" s="52">
        <v>41.557654975296131</v>
      </c>
      <c r="BA89" s="35"/>
      <c r="BB89" s="35"/>
      <c r="BC89" s="53"/>
      <c r="BD89" s="53"/>
      <c r="BE89" s="53"/>
    </row>
    <row r="90" spans="1:57" ht="13.5" customHeight="1">
      <c r="A90" s="81" t="s">
        <v>170</v>
      </c>
      <c r="B90" s="82">
        <v>38.298309155607463</v>
      </c>
      <c r="C90" s="83">
        <v>180</v>
      </c>
      <c r="D90" s="84">
        <v>14</v>
      </c>
      <c r="E90" s="84">
        <v>18</v>
      </c>
      <c r="F90" s="85">
        <v>9</v>
      </c>
      <c r="G90" s="39">
        <v>48.787654975296128</v>
      </c>
      <c r="H90" s="42">
        <v>4.9401574205122394</v>
      </c>
      <c r="I90" s="42">
        <v>12.727922061357855</v>
      </c>
      <c r="J90" s="42">
        <v>6.9864376243464941</v>
      </c>
      <c r="K90" s="40">
        <v>6.3586539306725269</v>
      </c>
      <c r="L90" s="41">
        <v>0.70454879999999998</v>
      </c>
      <c r="M90" s="42">
        <v>18.396342176292741</v>
      </c>
      <c r="N90" s="44"/>
      <c r="O90" s="45" t="s">
        <v>170</v>
      </c>
      <c r="P90" s="82">
        <v>38.298309155607463</v>
      </c>
      <c r="Q90" s="86">
        <v>1493.1218155332183</v>
      </c>
      <c r="R90" s="52">
        <v>114.32923532159315</v>
      </c>
      <c r="S90" s="40">
        <v>5.5321334574619021</v>
      </c>
      <c r="T90" s="86">
        <v>2374.8817286079943</v>
      </c>
      <c r="U90" s="40">
        <v>6.9769565955031521</v>
      </c>
      <c r="V90" s="52">
        <v>611.36190245844227</v>
      </c>
      <c r="W90" s="40">
        <v>3.5399262487803096</v>
      </c>
      <c r="X90" s="87">
        <v>-881.75991307477602</v>
      </c>
      <c r="Y90" s="47" t="s">
        <v>94</v>
      </c>
      <c r="Z90" s="48" t="s">
        <v>94</v>
      </c>
      <c r="AA90" s="49">
        <v>3</v>
      </c>
      <c r="AB90" s="50" t="s">
        <v>84</v>
      </c>
      <c r="AC90" s="50" t="s">
        <v>84</v>
      </c>
      <c r="AD90" s="50" t="s">
        <v>84</v>
      </c>
      <c r="AE90" s="51"/>
      <c r="AF90" s="81" t="s">
        <v>170</v>
      </c>
      <c r="AG90" s="82">
        <v>38.298309155607463</v>
      </c>
      <c r="AH90" s="38">
        <v>180</v>
      </c>
      <c r="AI90" s="38">
        <v>14</v>
      </c>
      <c r="AJ90" s="38">
        <v>18</v>
      </c>
      <c r="AK90" s="52">
        <v>9</v>
      </c>
      <c r="AL90" s="39">
        <v>48.787654975296128</v>
      </c>
      <c r="AM90" s="38" t="s">
        <v>137</v>
      </c>
      <c r="AN90" s="38">
        <v>58</v>
      </c>
      <c r="AO90" s="38">
        <v>131</v>
      </c>
      <c r="AP90" s="52">
        <v>44.587654975296132</v>
      </c>
      <c r="BA90" s="35"/>
      <c r="BB90" s="35"/>
      <c r="BC90" s="53"/>
      <c r="BD90" s="53"/>
      <c r="BE90" s="53"/>
    </row>
    <row r="91" spans="1:57" ht="13.5" customHeight="1">
      <c r="A91" s="81" t="s">
        <v>171</v>
      </c>
      <c r="B91" s="82">
        <v>40.896659155607466</v>
      </c>
      <c r="C91" s="83">
        <v>180</v>
      </c>
      <c r="D91" s="84">
        <v>15</v>
      </c>
      <c r="E91" s="84">
        <v>18</v>
      </c>
      <c r="F91" s="85">
        <v>9</v>
      </c>
      <c r="G91" s="39">
        <v>52.09765497529613</v>
      </c>
      <c r="H91" s="42">
        <v>4.9822845899432844</v>
      </c>
      <c r="I91" s="42">
        <v>12.727922061357855</v>
      </c>
      <c r="J91" s="42">
        <v>7.0460144387002668</v>
      </c>
      <c r="K91" s="40">
        <v>6.3697877944374097</v>
      </c>
      <c r="L91" s="41">
        <v>0.70454879999999998</v>
      </c>
      <c r="M91" s="42">
        <v>17.227539230509425</v>
      </c>
      <c r="N91" s="44"/>
      <c r="O91" s="45" t="s">
        <v>171</v>
      </c>
      <c r="P91" s="82">
        <v>40.896659155607466</v>
      </c>
      <c r="Q91" s="86">
        <v>1588.5568735453685</v>
      </c>
      <c r="R91" s="52">
        <v>122.03038885902694</v>
      </c>
      <c r="S91" s="40">
        <v>5.5219477943740616</v>
      </c>
      <c r="T91" s="86">
        <v>2526.5103352165652</v>
      </c>
      <c r="U91" s="40">
        <v>6.9638827758402391</v>
      </c>
      <c r="V91" s="52">
        <v>650.60341187417202</v>
      </c>
      <c r="W91" s="40">
        <v>3.5338578879095812</v>
      </c>
      <c r="X91" s="87">
        <v>-937.95346167119646</v>
      </c>
      <c r="Y91" s="47" t="s">
        <v>88</v>
      </c>
      <c r="Z91" s="48" t="s">
        <v>94</v>
      </c>
      <c r="AA91" s="49">
        <v>3</v>
      </c>
      <c r="AB91" s="50" t="s">
        <v>84</v>
      </c>
      <c r="AC91" s="50" t="s">
        <v>84</v>
      </c>
      <c r="AD91" s="50" t="s">
        <v>84</v>
      </c>
      <c r="AE91" s="51"/>
      <c r="AF91" s="81" t="s">
        <v>171</v>
      </c>
      <c r="AG91" s="82">
        <v>40.896659155607466</v>
      </c>
      <c r="AH91" s="38">
        <v>180</v>
      </c>
      <c r="AI91" s="38">
        <v>15</v>
      </c>
      <c r="AJ91" s="38">
        <v>18</v>
      </c>
      <c r="AK91" s="52">
        <v>9</v>
      </c>
      <c r="AL91" s="39">
        <v>52.09765497529613</v>
      </c>
      <c r="AM91" s="38" t="s">
        <v>137</v>
      </c>
      <c r="AN91" s="38">
        <v>59</v>
      </c>
      <c r="AO91" s="38">
        <v>131</v>
      </c>
      <c r="AP91" s="52">
        <v>47.59765497529613</v>
      </c>
      <c r="BA91" s="35"/>
      <c r="BB91" s="35"/>
      <c r="BC91" s="53"/>
      <c r="BD91" s="53"/>
      <c r="BE91" s="53"/>
    </row>
    <row r="92" spans="1:57" ht="13.5" customHeight="1">
      <c r="A92" s="81" t="s">
        <v>172</v>
      </c>
      <c r="B92" s="82">
        <v>43.47930915560746</v>
      </c>
      <c r="C92" s="83">
        <v>180</v>
      </c>
      <c r="D92" s="84">
        <v>16</v>
      </c>
      <c r="E92" s="84">
        <v>18</v>
      </c>
      <c r="F92" s="85">
        <v>9</v>
      </c>
      <c r="G92" s="39">
        <v>55.38765497529613</v>
      </c>
      <c r="H92" s="42">
        <v>5.0236283063383542</v>
      </c>
      <c r="I92" s="42">
        <v>12.727922061357855</v>
      </c>
      <c r="J92" s="42">
        <v>7.1044832831450826</v>
      </c>
      <c r="K92" s="40">
        <v>6.3820296281112494</v>
      </c>
      <c r="L92" s="41">
        <v>0.70454879999999998</v>
      </c>
      <c r="M92" s="42">
        <v>16.204231706591766</v>
      </c>
      <c r="N92" s="44"/>
      <c r="O92" s="45" t="s">
        <v>172</v>
      </c>
      <c r="P92" s="82">
        <v>43.47930915560746</v>
      </c>
      <c r="Q92" s="86">
        <v>1682.4293567649681</v>
      </c>
      <c r="R92" s="52">
        <v>129.6532957349516</v>
      </c>
      <c r="S92" s="40">
        <v>5.5113999732177588</v>
      </c>
      <c r="T92" s="86">
        <v>2675.4122579875548</v>
      </c>
      <c r="U92" s="40">
        <v>6.9500650137200815</v>
      </c>
      <c r="V92" s="52">
        <v>689.44645554238127</v>
      </c>
      <c r="W92" s="40">
        <v>3.528123528822865</v>
      </c>
      <c r="X92" s="87">
        <v>-992.98290122258686</v>
      </c>
      <c r="Y92" s="47" t="s">
        <v>88</v>
      </c>
      <c r="Z92" s="48" t="s">
        <v>94</v>
      </c>
      <c r="AA92" s="49">
        <v>3</v>
      </c>
      <c r="AB92" s="50" t="s">
        <v>84</v>
      </c>
      <c r="AC92" s="50" t="s">
        <v>84</v>
      </c>
      <c r="AD92" s="50" t="s">
        <v>84</v>
      </c>
      <c r="AE92" s="51"/>
      <c r="AF92" s="81" t="s">
        <v>172</v>
      </c>
      <c r="AG92" s="82">
        <v>43.47930915560746</v>
      </c>
      <c r="AH92" s="38">
        <v>180</v>
      </c>
      <c r="AI92" s="38">
        <v>16</v>
      </c>
      <c r="AJ92" s="38">
        <v>18</v>
      </c>
      <c r="AK92" s="52">
        <v>9</v>
      </c>
      <c r="AL92" s="39">
        <v>55.38765497529613</v>
      </c>
      <c r="AM92" s="38" t="s">
        <v>137</v>
      </c>
      <c r="AN92" s="38">
        <v>61</v>
      </c>
      <c r="AO92" s="38">
        <v>131</v>
      </c>
      <c r="AP92" s="52">
        <v>50.587654975296132</v>
      </c>
      <c r="BA92" s="35"/>
      <c r="BB92" s="35"/>
      <c r="BC92" s="53"/>
      <c r="BD92" s="53"/>
      <c r="BE92" s="53"/>
    </row>
    <row r="93" spans="1:57" ht="13.5" customHeight="1">
      <c r="A93" s="81" t="s">
        <v>173</v>
      </c>
      <c r="B93" s="82">
        <v>46.046259155607459</v>
      </c>
      <c r="C93" s="83">
        <v>180</v>
      </c>
      <c r="D93" s="84">
        <v>17</v>
      </c>
      <c r="E93" s="84">
        <v>18</v>
      </c>
      <c r="F93" s="85">
        <v>9</v>
      </c>
      <c r="G93" s="39">
        <v>58.657654975296126</v>
      </c>
      <c r="H93" s="42">
        <v>5.0643115426402243</v>
      </c>
      <c r="I93" s="42">
        <v>12.727922061357855</v>
      </c>
      <c r="J93" s="42">
        <v>7.1620180676844161</v>
      </c>
      <c r="K93" s="40">
        <v>6.3952055216905705</v>
      </c>
      <c r="L93" s="41">
        <v>0.70454879999999998</v>
      </c>
      <c r="M93" s="42">
        <v>15.300891167273051</v>
      </c>
      <c r="N93" s="44"/>
      <c r="O93" s="45" t="s">
        <v>173</v>
      </c>
      <c r="P93" s="82">
        <v>46.046259155607459</v>
      </c>
      <c r="Q93" s="86">
        <v>1774.7686917126641</v>
      </c>
      <c r="R93" s="52">
        <v>137.19939975076528</v>
      </c>
      <c r="S93" s="40">
        <v>5.5005805782387407</v>
      </c>
      <c r="T93" s="86">
        <v>2821.6205053263775</v>
      </c>
      <c r="U93" s="40">
        <v>6.9356465539574215</v>
      </c>
      <c r="V93" s="52">
        <v>727.91687809895097</v>
      </c>
      <c r="W93" s="40">
        <v>3.5227234171835051</v>
      </c>
      <c r="X93" s="88">
        <v>-1046.8518136137131</v>
      </c>
      <c r="Y93" s="47" t="s">
        <v>82</v>
      </c>
      <c r="Z93" s="48" t="s">
        <v>94</v>
      </c>
      <c r="AA93" s="49">
        <v>3</v>
      </c>
      <c r="AB93" s="50" t="s">
        <v>84</v>
      </c>
      <c r="AC93" s="50" t="s">
        <v>84</v>
      </c>
      <c r="AD93" s="50" t="s">
        <v>84</v>
      </c>
      <c r="AE93" s="51"/>
      <c r="AF93" s="81" t="s">
        <v>173</v>
      </c>
      <c r="AG93" s="82">
        <v>46.046259155607459</v>
      </c>
      <c r="AH93" s="38">
        <v>180</v>
      </c>
      <c r="AI93" s="38">
        <v>17</v>
      </c>
      <c r="AJ93" s="38">
        <v>18</v>
      </c>
      <c r="AK93" s="52">
        <v>9</v>
      </c>
      <c r="AL93" s="39">
        <v>58.657654975296126</v>
      </c>
      <c r="AM93" s="38" t="s">
        <v>137</v>
      </c>
      <c r="AN93" s="38">
        <v>62</v>
      </c>
      <c r="AO93" s="38">
        <v>131</v>
      </c>
      <c r="AP93" s="52">
        <v>53.557654975296124</v>
      </c>
      <c r="BA93" s="35"/>
      <c r="BB93" s="35"/>
      <c r="BC93" s="53"/>
      <c r="BD93" s="53"/>
      <c r="BE93" s="53"/>
    </row>
    <row r="94" spans="1:57" ht="13.5" customHeight="1">
      <c r="A94" s="81" t="s">
        <v>174</v>
      </c>
      <c r="B94" s="82">
        <v>48.597509155607462</v>
      </c>
      <c r="C94" s="83">
        <v>180</v>
      </c>
      <c r="D94" s="84">
        <v>18</v>
      </c>
      <c r="E94" s="84">
        <v>18</v>
      </c>
      <c r="F94" s="85">
        <v>9</v>
      </c>
      <c r="G94" s="39">
        <v>61.907654975296126</v>
      </c>
      <c r="H94" s="42">
        <v>5.1044299300579095</v>
      </c>
      <c r="I94" s="42">
        <v>12.727922061357855</v>
      </c>
      <c r="J94" s="42">
        <v>7.2187540352710444</v>
      </c>
      <c r="K94" s="40">
        <v>6.4091802322225977</v>
      </c>
      <c r="L94" s="41">
        <v>0.70454879999999998</v>
      </c>
      <c r="M94" s="42">
        <v>14.497631920682608</v>
      </c>
      <c r="N94" s="44"/>
      <c r="O94" s="45" t="s">
        <v>174</v>
      </c>
      <c r="P94" s="82">
        <v>48.597509155607462</v>
      </c>
      <c r="Q94" s="86">
        <v>1865.6039391729494</v>
      </c>
      <c r="R94" s="52">
        <v>144.67014091307459</v>
      </c>
      <c r="S94" s="40">
        <v>5.4895601526124844</v>
      </c>
      <c r="T94" s="86">
        <v>2965.1678615356477</v>
      </c>
      <c r="U94" s="40">
        <v>6.9207389088338296</v>
      </c>
      <c r="V94" s="52">
        <v>766.04001681025125</v>
      </c>
      <c r="W94" s="40">
        <v>3.517657500959289</v>
      </c>
      <c r="X94" s="88">
        <v>-1099.5639223626981</v>
      </c>
      <c r="Y94" s="47" t="s">
        <v>82</v>
      </c>
      <c r="Z94" s="48" t="s">
        <v>88</v>
      </c>
      <c r="AA94" s="49">
        <v>3</v>
      </c>
      <c r="AB94" s="50" t="s">
        <v>84</v>
      </c>
      <c r="AC94" s="50" t="s">
        <v>84</v>
      </c>
      <c r="AD94" s="50" t="s">
        <v>84</v>
      </c>
      <c r="AE94" s="51"/>
      <c r="AF94" s="81" t="s">
        <v>174</v>
      </c>
      <c r="AG94" s="82">
        <v>48.597509155607462</v>
      </c>
      <c r="AH94" s="38">
        <v>180</v>
      </c>
      <c r="AI94" s="38">
        <v>18</v>
      </c>
      <c r="AJ94" s="38">
        <v>18</v>
      </c>
      <c r="AK94" s="52">
        <v>9</v>
      </c>
      <c r="AL94" s="39">
        <v>61.907654975296126</v>
      </c>
      <c r="AM94" s="38" t="s">
        <v>137</v>
      </c>
      <c r="AN94" s="38">
        <v>63</v>
      </c>
      <c r="AO94" s="38">
        <v>131</v>
      </c>
      <c r="AP94" s="52">
        <v>56.507654975296127</v>
      </c>
      <c r="BA94" s="35"/>
      <c r="BB94" s="35"/>
      <c r="BC94" s="53"/>
      <c r="BD94" s="53"/>
      <c r="BE94" s="53"/>
    </row>
    <row r="95" spans="1:57" ht="13.5" customHeight="1">
      <c r="A95" s="81" t="s">
        <v>175</v>
      </c>
      <c r="B95" s="82">
        <v>51.133059155607462</v>
      </c>
      <c r="C95" s="83">
        <v>180</v>
      </c>
      <c r="D95" s="84">
        <v>19</v>
      </c>
      <c r="E95" s="84">
        <v>18</v>
      </c>
      <c r="F95" s="85">
        <v>9</v>
      </c>
      <c r="G95" s="39">
        <v>65.13765497529613</v>
      </c>
      <c r="H95" s="42">
        <v>5.1440589146581681</v>
      </c>
      <c r="I95" s="42">
        <v>12.727922061357855</v>
      </c>
      <c r="J95" s="42">
        <v>7.2747978827558049</v>
      </c>
      <c r="K95" s="40">
        <v>6.423847062856491</v>
      </c>
      <c r="L95" s="41">
        <v>0.70454879999999998</v>
      </c>
      <c r="M95" s="42">
        <v>13.778733594951287</v>
      </c>
      <c r="N95" s="44"/>
      <c r="O95" s="45" t="s">
        <v>175</v>
      </c>
      <c r="P95" s="82">
        <v>51.133059155607462</v>
      </c>
      <c r="Q95" s="86">
        <v>1954.9638246211632</v>
      </c>
      <c r="R95" s="52">
        <v>152.06695578670519</v>
      </c>
      <c r="S95" s="40">
        <v>5.478394504435661</v>
      </c>
      <c r="T95" s="86">
        <v>3106.0868931240011</v>
      </c>
      <c r="U95" s="40">
        <v>6.9054302157997665</v>
      </c>
      <c r="V95" s="52">
        <v>803.84075611832509</v>
      </c>
      <c r="W95" s="40">
        <v>3.5129255937439519</v>
      </c>
      <c r="X95" s="88">
        <v>-1151.1230685028381</v>
      </c>
      <c r="Y95" s="47" t="s">
        <v>82</v>
      </c>
      <c r="Z95" s="48" t="s">
        <v>88</v>
      </c>
      <c r="AA95" s="49">
        <v>3</v>
      </c>
      <c r="AB95" s="50" t="s">
        <v>84</v>
      </c>
      <c r="AC95" s="50" t="s">
        <v>84</v>
      </c>
      <c r="AD95" s="50" t="s">
        <v>84</v>
      </c>
      <c r="AE95" s="51"/>
      <c r="AF95" s="81" t="s">
        <v>175</v>
      </c>
      <c r="AG95" s="82">
        <v>51.133059155607462</v>
      </c>
      <c r="AH95" s="38">
        <v>180</v>
      </c>
      <c r="AI95" s="38">
        <v>19</v>
      </c>
      <c r="AJ95" s="38">
        <v>18</v>
      </c>
      <c r="AK95" s="52">
        <v>9</v>
      </c>
      <c r="AL95" s="39">
        <v>65.13765497529613</v>
      </c>
      <c r="AM95" s="38" t="s">
        <v>137</v>
      </c>
      <c r="AN95" s="38">
        <v>64</v>
      </c>
      <c r="AO95" s="38">
        <v>131</v>
      </c>
      <c r="AP95" s="52">
        <v>59.437654975296127</v>
      </c>
      <c r="BA95" s="35"/>
      <c r="BB95" s="35"/>
      <c r="BC95" s="53"/>
      <c r="BD95" s="53"/>
      <c r="BE95" s="53"/>
    </row>
    <row r="96" spans="1:57" ht="13.5" customHeight="1">
      <c r="A96" s="81" t="s">
        <v>176</v>
      </c>
      <c r="B96" s="82">
        <v>53.65290915560746</v>
      </c>
      <c r="C96" s="83">
        <v>180</v>
      </c>
      <c r="D96" s="84">
        <v>20</v>
      </c>
      <c r="E96" s="84">
        <v>18</v>
      </c>
      <c r="F96" s="85">
        <v>9</v>
      </c>
      <c r="G96" s="39">
        <v>68.347654975296123</v>
      </c>
      <c r="H96" s="42">
        <v>5.1832587772564622</v>
      </c>
      <c r="I96" s="42">
        <v>12.727922061357855</v>
      </c>
      <c r="J96" s="42">
        <v>7.3302348600854739</v>
      </c>
      <c r="K96" s="40">
        <v>6.4391207636454766</v>
      </c>
      <c r="L96" s="41">
        <v>0.70454879999999998</v>
      </c>
      <c r="M96" s="42">
        <v>13.131604811150583</v>
      </c>
      <c r="N96" s="44"/>
      <c r="O96" s="45" t="s">
        <v>176</v>
      </c>
      <c r="P96" s="82">
        <v>53.65290915560746</v>
      </c>
      <c r="Q96" s="86">
        <v>2042.8767593488421</v>
      </c>
      <c r="R96" s="52">
        <v>159.39127769262601</v>
      </c>
      <c r="S96" s="40">
        <v>5.4671284111818776</v>
      </c>
      <c r="T96" s="86">
        <v>3244.4099532313098</v>
      </c>
      <c r="U96" s="40">
        <v>6.8897910861182421</v>
      </c>
      <c r="V96" s="52">
        <v>841.34356546637446</v>
      </c>
      <c r="W96" s="40">
        <v>3.5085274572603495</v>
      </c>
      <c r="X96" s="88">
        <v>-1201.5331938824677</v>
      </c>
      <c r="Y96" s="47" t="s">
        <v>82</v>
      </c>
      <c r="Z96" s="48" t="s">
        <v>82</v>
      </c>
      <c r="AA96" s="49">
        <v>2</v>
      </c>
      <c r="AB96" s="50" t="s">
        <v>84</v>
      </c>
      <c r="AC96" s="50" t="s">
        <v>84</v>
      </c>
      <c r="AD96" s="50" t="s">
        <v>84</v>
      </c>
      <c r="AE96" s="51"/>
      <c r="AF96" s="81" t="s">
        <v>176</v>
      </c>
      <c r="AG96" s="82">
        <v>53.65290915560746</v>
      </c>
      <c r="AH96" s="38">
        <v>180</v>
      </c>
      <c r="AI96" s="38">
        <v>20</v>
      </c>
      <c r="AJ96" s="38">
        <v>18</v>
      </c>
      <c r="AK96" s="52">
        <v>9</v>
      </c>
      <c r="AL96" s="39">
        <v>68.347654975296123</v>
      </c>
      <c r="AM96" s="38" t="s">
        <v>137</v>
      </c>
      <c r="AN96" s="38">
        <v>65</v>
      </c>
      <c r="AO96" s="38">
        <v>131</v>
      </c>
      <c r="AP96" s="52">
        <v>62.347654975296123</v>
      </c>
      <c r="BA96" s="35"/>
      <c r="BB96" s="35"/>
      <c r="BC96" s="53"/>
      <c r="BD96" s="53"/>
      <c r="BE96" s="53"/>
    </row>
    <row r="97" spans="1:57" ht="13.5" customHeight="1">
      <c r="A97" s="81" t="s">
        <v>177</v>
      </c>
      <c r="B97" s="82">
        <v>45.606659155607467</v>
      </c>
      <c r="C97" s="83">
        <v>200</v>
      </c>
      <c r="D97" s="84">
        <v>15</v>
      </c>
      <c r="E97" s="84">
        <v>18</v>
      </c>
      <c r="F97" s="85">
        <v>9</v>
      </c>
      <c r="G97" s="39">
        <v>58.09765497529613</v>
      </c>
      <c r="H97" s="42">
        <v>5.4815928748073661</v>
      </c>
      <c r="I97" s="42">
        <v>14.142135623730951</v>
      </c>
      <c r="J97" s="42">
        <v>7.7521429869603002</v>
      </c>
      <c r="K97" s="40">
        <v>7.0778728085504721</v>
      </c>
      <c r="L97" s="41">
        <v>0.78454880000000005</v>
      </c>
      <c r="M97" s="42">
        <v>17.202505391222843</v>
      </c>
      <c r="N97" s="44"/>
      <c r="O97" s="45" t="s">
        <v>177</v>
      </c>
      <c r="P97" s="82">
        <v>45.606659155607467</v>
      </c>
      <c r="Q97" s="86">
        <v>2209.2540777604818</v>
      </c>
      <c r="R97" s="52">
        <v>152.16917797593231</v>
      </c>
      <c r="S97" s="40">
        <v>6.1665680876103766</v>
      </c>
      <c r="T97" s="86">
        <v>3515.5327033212357</v>
      </c>
      <c r="U97" s="40">
        <v>7.7788656289827012</v>
      </c>
      <c r="V97" s="52">
        <v>902.9754521997279</v>
      </c>
      <c r="W97" s="40">
        <v>3.94238170203</v>
      </c>
      <c r="X97" s="88">
        <v>-1306.2786255607539</v>
      </c>
      <c r="Y97" s="47" t="s">
        <v>94</v>
      </c>
      <c r="Z97" s="48" t="s">
        <v>94</v>
      </c>
      <c r="AA97" s="49">
        <v>4</v>
      </c>
      <c r="AB97" s="50" t="s">
        <v>84</v>
      </c>
      <c r="AC97" s="50" t="s">
        <v>84</v>
      </c>
      <c r="AD97" s="50" t="s">
        <v>84</v>
      </c>
      <c r="AE97" s="51"/>
      <c r="AF97" s="81" t="s">
        <v>177</v>
      </c>
      <c r="AG97" s="82">
        <v>45.606659155607467</v>
      </c>
      <c r="AH97" s="38">
        <v>200</v>
      </c>
      <c r="AI97" s="38">
        <v>15</v>
      </c>
      <c r="AJ97" s="38">
        <v>18</v>
      </c>
      <c r="AK97" s="52">
        <v>9</v>
      </c>
      <c r="AL97" s="39">
        <v>58.09765497529613</v>
      </c>
      <c r="AM97" s="38" t="s">
        <v>137</v>
      </c>
      <c r="AN97" s="38">
        <v>59</v>
      </c>
      <c r="AO97" s="38">
        <v>151</v>
      </c>
      <c r="AP97" s="52">
        <v>53.59765497529613</v>
      </c>
      <c r="BA97" s="35"/>
      <c r="BB97" s="35"/>
      <c r="BC97" s="53"/>
      <c r="BD97" s="53"/>
      <c r="BE97" s="53"/>
    </row>
    <row r="98" spans="1:57" ht="13.5" customHeight="1">
      <c r="A98" s="81" t="s">
        <v>178</v>
      </c>
      <c r="B98" s="82">
        <v>48.503309155607461</v>
      </c>
      <c r="C98" s="83">
        <v>200</v>
      </c>
      <c r="D98" s="84">
        <v>16</v>
      </c>
      <c r="E98" s="84">
        <v>18</v>
      </c>
      <c r="F98" s="85">
        <v>9</v>
      </c>
      <c r="G98" s="39">
        <v>61.787654975296128</v>
      </c>
      <c r="H98" s="42">
        <v>5.5230990639156312</v>
      </c>
      <c r="I98" s="42">
        <v>14.142135623730951</v>
      </c>
      <c r="J98" s="42">
        <v>7.8108416025196314</v>
      </c>
      <c r="K98" s="40">
        <v>7.0898848711097937</v>
      </c>
      <c r="L98" s="41">
        <v>0.78454880000000005</v>
      </c>
      <c r="M98" s="42">
        <v>16.175160286136858</v>
      </c>
      <c r="N98" s="44"/>
      <c r="O98" s="45" t="s">
        <v>178</v>
      </c>
      <c r="P98" s="82">
        <v>48.503309155607461</v>
      </c>
      <c r="Q98" s="86">
        <v>2341.3560361006353</v>
      </c>
      <c r="R98" s="52">
        <v>161.73047300922624</v>
      </c>
      <c r="S98" s="40">
        <v>6.1557769239317146</v>
      </c>
      <c r="T98" s="86">
        <v>3725.4716334982804</v>
      </c>
      <c r="U98" s="40">
        <v>7.7649698555098876</v>
      </c>
      <c r="V98" s="52">
        <v>957.24043870298988</v>
      </c>
      <c r="W98" s="40">
        <v>3.9360414400058286</v>
      </c>
      <c r="X98" s="88">
        <v>-1384.1155973976454</v>
      </c>
      <c r="Y98" s="47" t="s">
        <v>94</v>
      </c>
      <c r="Z98" s="48" t="s">
        <v>94</v>
      </c>
      <c r="AA98" s="49">
        <v>3</v>
      </c>
      <c r="AB98" s="50" t="s">
        <v>84</v>
      </c>
      <c r="AC98" s="50" t="s">
        <v>84</v>
      </c>
      <c r="AD98" s="50" t="s">
        <v>84</v>
      </c>
      <c r="AE98" s="51"/>
      <c r="AF98" s="81" t="s">
        <v>178</v>
      </c>
      <c r="AG98" s="82">
        <v>48.503309155607461</v>
      </c>
      <c r="AH98" s="38">
        <v>200</v>
      </c>
      <c r="AI98" s="38">
        <v>16</v>
      </c>
      <c r="AJ98" s="38">
        <v>18</v>
      </c>
      <c r="AK98" s="52">
        <v>9</v>
      </c>
      <c r="AL98" s="39">
        <v>61.787654975296128</v>
      </c>
      <c r="AM98" s="38" t="s">
        <v>137</v>
      </c>
      <c r="AN98" s="38">
        <v>61</v>
      </c>
      <c r="AO98" s="38">
        <v>151</v>
      </c>
      <c r="AP98" s="52">
        <v>56.987654975296124</v>
      </c>
      <c r="BA98" s="35"/>
      <c r="BB98" s="35"/>
      <c r="BC98" s="53"/>
      <c r="BD98" s="53"/>
      <c r="BE98" s="53"/>
    </row>
    <row r="99" spans="1:57" ht="13.5" customHeight="1">
      <c r="A99" s="81" t="s">
        <v>179</v>
      </c>
      <c r="B99" s="82">
        <v>51.384259155607459</v>
      </c>
      <c r="C99" s="83">
        <v>200</v>
      </c>
      <c r="D99" s="84">
        <v>17</v>
      </c>
      <c r="E99" s="84">
        <v>18</v>
      </c>
      <c r="F99" s="85">
        <v>9</v>
      </c>
      <c r="G99" s="39">
        <v>65.457654975296123</v>
      </c>
      <c r="H99" s="42">
        <v>5.5639479796984954</v>
      </c>
      <c r="I99" s="42">
        <v>14.142135623730951</v>
      </c>
      <c r="J99" s="42">
        <v>7.8686106932279944</v>
      </c>
      <c r="K99" s="40">
        <v>7.1028264585200871</v>
      </c>
      <c r="L99" s="41">
        <v>0.78454880000000005</v>
      </c>
      <c r="M99" s="42">
        <v>15.268271118284359</v>
      </c>
      <c r="N99" s="44"/>
      <c r="O99" s="45" t="s">
        <v>179</v>
      </c>
      <c r="P99" s="82">
        <v>51.384259155607459</v>
      </c>
      <c r="Q99" s="86">
        <v>2471.5075293568002</v>
      </c>
      <c r="R99" s="52">
        <v>171.20383924088836</v>
      </c>
      <c r="S99" s="40">
        <v>6.1447008948835498</v>
      </c>
      <c r="T99" s="86">
        <v>3932.0208910701267</v>
      </c>
      <c r="U99" s="40">
        <v>7.7504637078503213</v>
      </c>
      <c r="V99" s="86">
        <v>1010.9941676434739</v>
      </c>
      <c r="W99" s="40">
        <v>3.9300140570308968</v>
      </c>
      <c r="X99" s="88">
        <v>-1460.5133617133263</v>
      </c>
      <c r="Y99" s="47" t="s">
        <v>88</v>
      </c>
      <c r="Z99" s="48" t="s">
        <v>94</v>
      </c>
      <c r="AA99" s="49">
        <v>3</v>
      </c>
      <c r="AB99" s="50" t="s">
        <v>84</v>
      </c>
      <c r="AC99" s="50" t="s">
        <v>84</v>
      </c>
      <c r="AD99" s="50" t="s">
        <v>84</v>
      </c>
      <c r="AE99" s="51"/>
      <c r="AF99" s="81" t="s">
        <v>179</v>
      </c>
      <c r="AG99" s="82">
        <v>51.384259155607459</v>
      </c>
      <c r="AH99" s="38">
        <v>200</v>
      </c>
      <c r="AI99" s="38">
        <v>17</v>
      </c>
      <c r="AJ99" s="38">
        <v>18</v>
      </c>
      <c r="AK99" s="52">
        <v>9</v>
      </c>
      <c r="AL99" s="39">
        <v>65.457654975296123</v>
      </c>
      <c r="AM99" s="38" t="s">
        <v>137</v>
      </c>
      <c r="AN99" s="38">
        <v>62</v>
      </c>
      <c r="AO99" s="38">
        <v>151</v>
      </c>
      <c r="AP99" s="52">
        <v>60.357654975296121</v>
      </c>
      <c r="BA99" s="35"/>
      <c r="BB99" s="35"/>
      <c r="BC99" s="53"/>
      <c r="BD99" s="53"/>
      <c r="BE99" s="53"/>
    </row>
    <row r="100" spans="1:57" ht="13.5" customHeight="1">
      <c r="A100" s="81" t="s">
        <v>180</v>
      </c>
      <c r="B100" s="82">
        <v>54.249509155607463</v>
      </c>
      <c r="C100" s="83">
        <v>200</v>
      </c>
      <c r="D100" s="84">
        <v>18</v>
      </c>
      <c r="E100" s="84">
        <v>18</v>
      </c>
      <c r="F100" s="85">
        <v>9</v>
      </c>
      <c r="G100" s="39">
        <v>69.107654975296128</v>
      </c>
      <c r="H100" s="42">
        <v>5.6042363916710292</v>
      </c>
      <c r="I100" s="42">
        <v>14.142135623730951</v>
      </c>
      <c r="J100" s="42">
        <v>7.9255871118460259</v>
      </c>
      <c r="K100" s="40">
        <v>7.1165607180207102</v>
      </c>
      <c r="L100" s="41">
        <v>0.78454880000000005</v>
      </c>
      <c r="M100" s="42">
        <v>14.461859880605125</v>
      </c>
      <c r="N100" s="44"/>
      <c r="O100" s="45" t="s">
        <v>180</v>
      </c>
      <c r="P100" s="82">
        <v>54.249509155607463</v>
      </c>
      <c r="Q100" s="86">
        <v>2599.7413051745211</v>
      </c>
      <c r="R100" s="52">
        <v>180.5907193190076</v>
      </c>
      <c r="S100" s="40">
        <v>6.1334098882359154</v>
      </c>
      <c r="T100" s="86">
        <v>4135.2172613428538</v>
      </c>
      <c r="U100" s="40">
        <v>7.7354589865220538</v>
      </c>
      <c r="V100" s="86">
        <v>1064.2653490061884</v>
      </c>
      <c r="W100" s="40">
        <v>3.9242971322334141</v>
      </c>
      <c r="X100" s="88">
        <v>-1535.4759561683327</v>
      </c>
      <c r="Y100" s="47" t="s">
        <v>88</v>
      </c>
      <c r="Z100" s="48" t="s">
        <v>94</v>
      </c>
      <c r="AA100" s="49">
        <v>3</v>
      </c>
      <c r="AB100" s="50" t="s">
        <v>84</v>
      </c>
      <c r="AC100" s="50" t="s">
        <v>84</v>
      </c>
      <c r="AD100" s="50" t="s">
        <v>84</v>
      </c>
      <c r="AE100" s="51"/>
      <c r="AF100" s="81" t="s">
        <v>180</v>
      </c>
      <c r="AG100" s="82">
        <v>54.249509155607463</v>
      </c>
      <c r="AH100" s="38">
        <v>200</v>
      </c>
      <c r="AI100" s="38">
        <v>18</v>
      </c>
      <c r="AJ100" s="38">
        <v>18</v>
      </c>
      <c r="AK100" s="52">
        <v>9</v>
      </c>
      <c r="AL100" s="39">
        <v>69.107654975296128</v>
      </c>
      <c r="AM100" s="38" t="s">
        <v>137</v>
      </c>
      <c r="AN100" s="38">
        <v>63</v>
      </c>
      <c r="AO100" s="38">
        <v>151</v>
      </c>
      <c r="AP100" s="52">
        <v>63.70765497529613</v>
      </c>
      <c r="BA100" s="35"/>
      <c r="BB100" s="35"/>
      <c r="BC100" s="53"/>
      <c r="BD100" s="53"/>
      <c r="BE100" s="53"/>
    </row>
    <row r="101" spans="1:57" ht="13.5" customHeight="1">
      <c r="A101" s="81" t="s">
        <v>181</v>
      </c>
      <c r="B101" s="82">
        <v>57.099059155607456</v>
      </c>
      <c r="C101" s="83">
        <v>200</v>
      </c>
      <c r="D101" s="84">
        <v>19</v>
      </c>
      <c r="E101" s="84">
        <v>18</v>
      </c>
      <c r="F101" s="85">
        <v>9</v>
      </c>
      <c r="G101" s="39">
        <v>72.737654975296124</v>
      </c>
      <c r="H101" s="42">
        <v>5.6440406677260864</v>
      </c>
      <c r="I101" s="42">
        <v>14.142135623730951</v>
      </c>
      <c r="J101" s="42">
        <v>7.9818788588835305</v>
      </c>
      <c r="K101" s="40">
        <v>7.1309796491018602</v>
      </c>
      <c r="L101" s="41">
        <v>0.78454880000000005</v>
      </c>
      <c r="M101" s="42">
        <v>13.740135329759681</v>
      </c>
      <c r="N101" s="44"/>
      <c r="O101" s="45" t="s">
        <v>181</v>
      </c>
      <c r="P101" s="82">
        <v>57.099059155607456</v>
      </c>
      <c r="Q101" s="86">
        <v>2726.0897654396745</v>
      </c>
      <c r="R101" s="52">
        <v>189.89255279590398</v>
      </c>
      <c r="S101" s="40">
        <v>6.1219591646766336</v>
      </c>
      <c r="T101" s="86">
        <v>4335.0973116377208</v>
      </c>
      <c r="U101" s="40">
        <v>7.720044035762438</v>
      </c>
      <c r="V101" s="86">
        <v>1117.0822192416276</v>
      </c>
      <c r="W101" s="40">
        <v>3.9188886324856509</v>
      </c>
      <c r="X101" s="88">
        <v>-1609.0075461980468</v>
      </c>
      <c r="Y101" s="47" t="s">
        <v>82</v>
      </c>
      <c r="Z101" s="48" t="s">
        <v>94</v>
      </c>
      <c r="AA101" s="49">
        <v>3</v>
      </c>
      <c r="AB101" s="50" t="s">
        <v>84</v>
      </c>
      <c r="AC101" s="50" t="s">
        <v>84</v>
      </c>
      <c r="AD101" s="50" t="s">
        <v>84</v>
      </c>
      <c r="AE101" s="51"/>
      <c r="AF101" s="81" t="s">
        <v>181</v>
      </c>
      <c r="AG101" s="82">
        <v>57.099059155607456</v>
      </c>
      <c r="AH101" s="38">
        <v>200</v>
      </c>
      <c r="AI101" s="38">
        <v>19</v>
      </c>
      <c r="AJ101" s="38">
        <v>18</v>
      </c>
      <c r="AK101" s="52">
        <v>9</v>
      </c>
      <c r="AL101" s="39">
        <v>72.737654975296124</v>
      </c>
      <c r="AM101" s="38" t="s">
        <v>137</v>
      </c>
      <c r="AN101" s="38">
        <v>64</v>
      </c>
      <c r="AO101" s="38">
        <v>151</v>
      </c>
      <c r="AP101" s="52">
        <v>67.037654975296121</v>
      </c>
      <c r="BA101" s="35"/>
      <c r="BB101" s="35"/>
      <c r="BC101" s="53"/>
      <c r="BD101" s="53"/>
      <c r="BE101" s="53"/>
    </row>
    <row r="102" spans="1:57" ht="13.5" customHeight="1">
      <c r="A102" s="81" t="s">
        <v>182</v>
      </c>
      <c r="B102" s="82">
        <v>59.932909155607462</v>
      </c>
      <c r="C102" s="83">
        <v>200</v>
      </c>
      <c r="D102" s="84">
        <v>20</v>
      </c>
      <c r="E102" s="84">
        <v>18</v>
      </c>
      <c r="F102" s="85">
        <v>9</v>
      </c>
      <c r="G102" s="39">
        <v>76.347654975296123</v>
      </c>
      <c r="H102" s="42">
        <v>5.6834218509527563</v>
      </c>
      <c r="I102" s="42">
        <v>14.142135623730951</v>
      </c>
      <c r="J102" s="42">
        <v>8.0375722623049874</v>
      </c>
      <c r="K102" s="40">
        <v>7.1459969237990579</v>
      </c>
      <c r="L102" s="41">
        <v>0.78454880000000005</v>
      </c>
      <c r="M102" s="42">
        <v>13.090450823320261</v>
      </c>
      <c r="N102" s="44"/>
      <c r="O102" s="45" t="s">
        <v>182</v>
      </c>
      <c r="P102" s="82">
        <v>59.932909155607462</v>
      </c>
      <c r="Q102" s="86">
        <v>2850.5849903851868</v>
      </c>
      <c r="R102" s="52">
        <v>199.11077638163772</v>
      </c>
      <c r="S102" s="40">
        <v>6.1103930340086157</v>
      </c>
      <c r="T102" s="86">
        <v>4531.6973957665814</v>
      </c>
      <c r="U102" s="40">
        <v>7.7042896115277664</v>
      </c>
      <c r="V102" s="86">
        <v>1169.4725850037919</v>
      </c>
      <c r="W102" s="40">
        <v>3.9137868671949119</v>
      </c>
      <c r="X102" s="88">
        <v>-1681.1124053813949</v>
      </c>
      <c r="Y102" s="47" t="s">
        <v>82</v>
      </c>
      <c r="Z102" s="48" t="s">
        <v>88</v>
      </c>
      <c r="AA102" s="49">
        <v>3</v>
      </c>
      <c r="AB102" s="50" t="s">
        <v>84</v>
      </c>
      <c r="AC102" s="50" t="s">
        <v>84</v>
      </c>
      <c r="AD102" s="50" t="s">
        <v>84</v>
      </c>
      <c r="AE102" s="51"/>
      <c r="AF102" s="81" t="s">
        <v>182</v>
      </c>
      <c r="AG102" s="82">
        <v>59.932909155607462</v>
      </c>
      <c r="AH102" s="38">
        <v>200</v>
      </c>
      <c r="AI102" s="38">
        <v>20</v>
      </c>
      <c r="AJ102" s="38">
        <v>18</v>
      </c>
      <c r="AK102" s="52">
        <v>9</v>
      </c>
      <c r="AL102" s="39">
        <v>76.347654975296123</v>
      </c>
      <c r="AM102" s="38" t="s">
        <v>137</v>
      </c>
      <c r="AN102" s="38">
        <v>65</v>
      </c>
      <c r="AO102" s="38">
        <v>151</v>
      </c>
      <c r="AP102" s="52">
        <v>70.347654975296123</v>
      </c>
      <c r="BA102" s="35"/>
      <c r="BB102" s="35"/>
      <c r="BC102" s="53"/>
      <c r="BD102" s="53"/>
      <c r="BE102" s="53"/>
    </row>
    <row r="103" spans="1:57" ht="13.5" customHeight="1">
      <c r="A103" s="81" t="s">
        <v>183</v>
      </c>
      <c r="B103" s="82">
        <v>62.751059155607464</v>
      </c>
      <c r="C103" s="83">
        <v>200</v>
      </c>
      <c r="D103" s="84">
        <v>21</v>
      </c>
      <c r="E103" s="84">
        <v>18</v>
      </c>
      <c r="F103" s="85">
        <v>9</v>
      </c>
      <c r="G103" s="39">
        <v>79.937654975296127</v>
      </c>
      <c r="H103" s="42">
        <v>5.7224292918896129</v>
      </c>
      <c r="I103" s="42">
        <v>14.142135623730951</v>
      </c>
      <c r="J103" s="42">
        <v>8.0927371143113582</v>
      </c>
      <c r="K103" s="40">
        <v>7.1615427499113427</v>
      </c>
      <c r="L103" s="41">
        <v>0.78454880000000005</v>
      </c>
      <c r="M103" s="42">
        <v>12.502558690754663</v>
      </c>
      <c r="N103" s="44"/>
      <c r="O103" s="45" t="s">
        <v>183</v>
      </c>
      <c r="P103" s="82">
        <v>62.751059155607464</v>
      </c>
      <c r="Q103" s="86">
        <v>2973.2587556549215</v>
      </c>
      <c r="R103" s="52">
        <v>208.24682408793529</v>
      </c>
      <c r="S103" s="40">
        <v>6.0987474753428428</v>
      </c>
      <c r="T103" s="86">
        <v>4725.0536572338433</v>
      </c>
      <c r="U103" s="40">
        <v>7.6882530720320537</v>
      </c>
      <c r="V103" s="86">
        <v>1221.4638540759997</v>
      </c>
      <c r="W103" s="40">
        <v>3.9089904369787218</v>
      </c>
      <c r="X103" s="88">
        <v>-1751.7949015789218</v>
      </c>
      <c r="Y103" s="47" t="s">
        <v>82</v>
      </c>
      <c r="Z103" s="48" t="s">
        <v>88</v>
      </c>
      <c r="AA103" s="49">
        <v>3</v>
      </c>
      <c r="AB103" s="50" t="s">
        <v>84</v>
      </c>
      <c r="AC103" s="50" t="s">
        <v>84</v>
      </c>
      <c r="AD103" s="50" t="s">
        <v>84</v>
      </c>
      <c r="AE103" s="51"/>
      <c r="AF103" s="81" t="s">
        <v>183</v>
      </c>
      <c r="AG103" s="82">
        <v>62.751059155607464</v>
      </c>
      <c r="AH103" s="38">
        <v>200</v>
      </c>
      <c r="AI103" s="38">
        <v>21</v>
      </c>
      <c r="AJ103" s="38">
        <v>18</v>
      </c>
      <c r="AK103" s="52">
        <v>9</v>
      </c>
      <c r="AL103" s="39">
        <v>79.937654975296127</v>
      </c>
      <c r="AM103" s="38" t="s">
        <v>137</v>
      </c>
      <c r="AN103" s="38">
        <v>66</v>
      </c>
      <c r="AO103" s="38">
        <v>151</v>
      </c>
      <c r="AP103" s="52">
        <v>73.63765497529613</v>
      </c>
      <c r="BA103" s="35"/>
      <c r="BB103" s="35"/>
      <c r="BC103" s="53"/>
      <c r="BD103" s="53"/>
      <c r="BE103" s="53"/>
    </row>
    <row r="104" spans="1:57" ht="13.5" customHeight="1">
      <c r="A104" s="81" t="s">
        <v>184</v>
      </c>
      <c r="B104" s="82">
        <v>65.553509155607472</v>
      </c>
      <c r="C104" s="83">
        <v>200</v>
      </c>
      <c r="D104" s="84">
        <v>22</v>
      </c>
      <c r="E104" s="84">
        <v>18</v>
      </c>
      <c r="F104" s="85">
        <v>9</v>
      </c>
      <c r="G104" s="39">
        <v>83.507654975296134</v>
      </c>
      <c r="H104" s="42">
        <v>5.7611032940383904</v>
      </c>
      <c r="I104" s="42">
        <v>14.142135623730951</v>
      </c>
      <c r="J104" s="42">
        <v>8.1474304126614037</v>
      </c>
      <c r="K104" s="40">
        <v>7.1775601296799509</v>
      </c>
      <c r="L104" s="41">
        <v>0.78454880000000005</v>
      </c>
      <c r="M104" s="42">
        <v>11.96806715774253</v>
      </c>
      <c r="N104" s="44"/>
      <c r="O104" s="45" t="s">
        <v>184</v>
      </c>
      <c r="P104" s="82">
        <v>65.553509155607472</v>
      </c>
      <c r="Q104" s="86">
        <v>3094.1425445535988</v>
      </c>
      <c r="R104" s="52">
        <v>217.30212729600942</v>
      </c>
      <c r="S104" s="40">
        <v>6.0870520389801746</v>
      </c>
      <c r="T104" s="86">
        <v>4915.202031568605</v>
      </c>
      <c r="U104" s="40">
        <v>7.6719814248407232</v>
      </c>
      <c r="V104" s="86">
        <v>1273.0830575385928</v>
      </c>
      <c r="W104" s="40">
        <v>3.9044981838136779</v>
      </c>
      <c r="X104" s="88">
        <v>-1821.059487015006</v>
      </c>
      <c r="Y104" s="47" t="s">
        <v>82</v>
      </c>
      <c r="Z104" s="48" t="s">
        <v>82</v>
      </c>
      <c r="AA104" s="49">
        <v>3</v>
      </c>
      <c r="AB104" s="50" t="s">
        <v>84</v>
      </c>
      <c r="AC104" s="50" t="s">
        <v>84</v>
      </c>
      <c r="AD104" s="50" t="s">
        <v>84</v>
      </c>
      <c r="AE104" s="51"/>
      <c r="AF104" s="81" t="s">
        <v>184</v>
      </c>
      <c r="AG104" s="82">
        <v>65.553509155607472</v>
      </c>
      <c r="AH104" s="38">
        <v>200</v>
      </c>
      <c r="AI104" s="38">
        <v>22</v>
      </c>
      <c r="AJ104" s="38">
        <v>18</v>
      </c>
      <c r="AK104" s="52">
        <v>9</v>
      </c>
      <c r="AL104" s="39">
        <v>83.507654975296134</v>
      </c>
      <c r="AM104" s="38" t="s">
        <v>137</v>
      </c>
      <c r="AN104" s="38">
        <v>67</v>
      </c>
      <c r="AO104" s="38">
        <v>151</v>
      </c>
      <c r="AP104" s="52">
        <v>76.90765497529614</v>
      </c>
      <c r="BA104" s="35"/>
      <c r="BB104" s="35"/>
      <c r="BC104" s="53"/>
      <c r="BD104" s="53"/>
      <c r="BE104" s="53"/>
    </row>
    <row r="105" spans="1:57" ht="13.5" customHeight="1">
      <c r="A105" s="81" t="s">
        <v>185</v>
      </c>
      <c r="B105" s="82">
        <v>68.34025915560747</v>
      </c>
      <c r="C105" s="83">
        <v>200</v>
      </c>
      <c r="D105" s="84">
        <v>23</v>
      </c>
      <c r="E105" s="84">
        <v>18</v>
      </c>
      <c r="F105" s="85">
        <v>9</v>
      </c>
      <c r="G105" s="39">
        <v>87.057654975296131</v>
      </c>
      <c r="H105" s="42">
        <v>5.799477071819469</v>
      </c>
      <c r="I105" s="42">
        <v>14.142135623730951</v>
      </c>
      <c r="J105" s="42">
        <v>8.2016991296388966</v>
      </c>
      <c r="K105" s="40">
        <v>7.1940020908211135</v>
      </c>
      <c r="L105" s="41">
        <v>0.78454880000000005</v>
      </c>
      <c r="M105" s="42">
        <v>11.480038409184553</v>
      </c>
      <c r="N105" s="44"/>
      <c r="O105" s="45" t="s">
        <v>185</v>
      </c>
      <c r="P105" s="82">
        <v>68.34025915560747</v>
      </c>
      <c r="Q105" s="86">
        <v>3213.2675569391536</v>
      </c>
      <c r="R105" s="52">
        <v>226.27811477016218</v>
      </c>
      <c r="S105" s="40">
        <v>6.0753312496532406</v>
      </c>
      <c r="T105" s="86">
        <v>5102.1782480506554</v>
      </c>
      <c r="U105" s="40">
        <v>7.6555135786951585</v>
      </c>
      <c r="V105" s="86">
        <v>1324.356865827652</v>
      </c>
      <c r="W105" s="40">
        <v>3.9003091457524826</v>
      </c>
      <c r="X105" s="88">
        <v>-1888.9106911115016</v>
      </c>
      <c r="Y105" s="47" t="s">
        <v>82</v>
      </c>
      <c r="Z105" s="48" t="s">
        <v>82</v>
      </c>
      <c r="AA105" s="49">
        <v>2</v>
      </c>
      <c r="AB105" s="50" t="s">
        <v>84</v>
      </c>
      <c r="AC105" s="50" t="s">
        <v>84</v>
      </c>
      <c r="AD105" s="50" t="s">
        <v>84</v>
      </c>
      <c r="AE105" s="51"/>
      <c r="AF105" s="81" t="s">
        <v>185</v>
      </c>
      <c r="AG105" s="82">
        <v>68.34025915560747</v>
      </c>
      <c r="AH105" s="38">
        <v>200</v>
      </c>
      <c r="AI105" s="38">
        <v>23</v>
      </c>
      <c r="AJ105" s="38">
        <v>18</v>
      </c>
      <c r="AK105" s="52">
        <v>9</v>
      </c>
      <c r="AL105" s="39">
        <v>87.057654975296131</v>
      </c>
      <c r="AM105" s="38" t="s">
        <v>137</v>
      </c>
      <c r="AN105" s="38">
        <v>68</v>
      </c>
      <c r="AO105" s="38">
        <v>151</v>
      </c>
      <c r="AP105" s="52">
        <v>80.157654975296126</v>
      </c>
      <c r="BA105" s="35"/>
      <c r="BB105" s="35"/>
      <c r="BC105" s="53"/>
      <c r="BD105" s="53"/>
      <c r="BE105" s="53"/>
    </row>
    <row r="106" spans="1:57" ht="13.5" customHeight="1">
      <c r="A106" s="81" t="s">
        <v>186</v>
      </c>
      <c r="B106" s="82">
        <v>71.111309155607472</v>
      </c>
      <c r="C106" s="83">
        <v>200</v>
      </c>
      <c r="D106" s="84">
        <v>24</v>
      </c>
      <c r="E106" s="84">
        <v>18</v>
      </c>
      <c r="F106" s="85">
        <v>9</v>
      </c>
      <c r="G106" s="39">
        <v>90.587654975296132</v>
      </c>
      <c r="H106" s="42">
        <v>5.8375782207830715</v>
      </c>
      <c r="I106" s="42">
        <v>14.142135623730951</v>
      </c>
      <c r="J106" s="42">
        <v>8.2555822912452221</v>
      </c>
      <c r="K106" s="40">
        <v>7.2108296073334426</v>
      </c>
      <c r="L106" s="41">
        <v>0.78454880000000005</v>
      </c>
      <c r="M106" s="42">
        <v>11.032686773959281</v>
      </c>
      <c r="N106" s="44"/>
      <c r="O106" s="45" t="s">
        <v>186</v>
      </c>
      <c r="P106" s="82">
        <v>71.111309155607472</v>
      </c>
      <c r="Q106" s="86">
        <v>3330.6647157302154</v>
      </c>
      <c r="R106" s="52">
        <v>235.17621263179012</v>
      </c>
      <c r="S106" s="40">
        <v>6.0636056572385595</v>
      </c>
      <c r="T106" s="86">
        <v>5286.0178310065367</v>
      </c>
      <c r="U106" s="40">
        <v>7.6388820321293363</v>
      </c>
      <c r="V106" s="86">
        <v>1375.3116004538947</v>
      </c>
      <c r="W106" s="40">
        <v>3.8964225171562834</v>
      </c>
      <c r="X106" s="88">
        <v>-1955.3531152763208</v>
      </c>
      <c r="Y106" s="47" t="s">
        <v>82</v>
      </c>
      <c r="Z106" s="48" t="s">
        <v>82</v>
      </c>
      <c r="AA106" s="49">
        <v>2</v>
      </c>
      <c r="AB106" s="50" t="s">
        <v>84</v>
      </c>
      <c r="AC106" s="50" t="s">
        <v>84</v>
      </c>
      <c r="AD106" s="50" t="s">
        <v>84</v>
      </c>
      <c r="AE106" s="51"/>
      <c r="AF106" s="81" t="s">
        <v>186</v>
      </c>
      <c r="AG106" s="82">
        <v>71.111309155607472</v>
      </c>
      <c r="AH106" s="38">
        <v>200</v>
      </c>
      <c r="AI106" s="38">
        <v>24</v>
      </c>
      <c r="AJ106" s="38">
        <v>18</v>
      </c>
      <c r="AK106" s="52">
        <v>9</v>
      </c>
      <c r="AL106" s="39">
        <v>90.587654975296132</v>
      </c>
      <c r="AM106" s="38" t="s">
        <v>137</v>
      </c>
      <c r="AN106" s="38">
        <v>69</v>
      </c>
      <c r="AO106" s="38">
        <v>151</v>
      </c>
      <c r="AP106" s="52">
        <v>83.38765497529613</v>
      </c>
      <c r="BA106" s="35"/>
      <c r="BB106" s="35"/>
      <c r="BC106" s="53"/>
      <c r="BD106" s="53"/>
      <c r="BE106" s="53"/>
    </row>
    <row r="107" spans="1:57" ht="13.5" customHeight="1">
      <c r="A107" s="81" t="s">
        <v>187</v>
      </c>
      <c r="B107" s="82">
        <v>73.866659155607465</v>
      </c>
      <c r="C107" s="83">
        <v>200</v>
      </c>
      <c r="D107" s="84">
        <v>25</v>
      </c>
      <c r="E107" s="84">
        <v>18</v>
      </c>
      <c r="F107" s="85">
        <v>9</v>
      </c>
      <c r="G107" s="39">
        <v>94.097654975296138</v>
      </c>
      <c r="H107" s="42">
        <v>5.8754298361712189</v>
      </c>
      <c r="I107" s="42">
        <v>14.142135623730951</v>
      </c>
      <c r="J107" s="42">
        <v>8.3091125590848698</v>
      </c>
      <c r="K107" s="40">
        <v>7.2280100176124504</v>
      </c>
      <c r="L107" s="41">
        <v>0.78454880000000005</v>
      </c>
      <c r="M107" s="42">
        <v>10.621149094441511</v>
      </c>
      <c r="N107" s="44"/>
      <c r="O107" s="45" t="s">
        <v>187</v>
      </c>
      <c r="P107" s="82">
        <v>73.866659155607465</v>
      </c>
      <c r="Q107" s="86">
        <v>3446.3646716910921</v>
      </c>
      <c r="R107" s="52">
        <v>243.99784430373614</v>
      </c>
      <c r="S107" s="40">
        <v>6.0518926340864079</v>
      </c>
      <c r="T107" s="86">
        <v>5466.7561007955837</v>
      </c>
      <c r="U107" s="40">
        <v>7.6221141566461483</v>
      </c>
      <c r="V107" s="86">
        <v>1425.9732425866005</v>
      </c>
      <c r="W107" s="40">
        <v>3.8928376143981409</v>
      </c>
      <c r="X107" s="88">
        <v>-2020.3914291044916</v>
      </c>
      <c r="Y107" s="47" t="s">
        <v>82</v>
      </c>
      <c r="Z107" s="48" t="s">
        <v>82</v>
      </c>
      <c r="AA107" s="49">
        <v>1</v>
      </c>
      <c r="AB107" s="50" t="s">
        <v>84</v>
      </c>
      <c r="AC107" s="50" t="s">
        <v>84</v>
      </c>
      <c r="AD107" s="50" t="s">
        <v>84</v>
      </c>
      <c r="AE107" s="51"/>
      <c r="AF107" s="81" t="s">
        <v>187</v>
      </c>
      <c r="AG107" s="82">
        <v>73.866659155607465</v>
      </c>
      <c r="AH107" s="38">
        <v>200</v>
      </c>
      <c r="AI107" s="38">
        <v>25</v>
      </c>
      <c r="AJ107" s="38">
        <v>18</v>
      </c>
      <c r="AK107" s="52">
        <v>9</v>
      </c>
      <c r="AL107" s="39">
        <v>94.097654975296138</v>
      </c>
      <c r="AM107" s="38" t="s">
        <v>137</v>
      </c>
      <c r="AN107" s="38">
        <v>70</v>
      </c>
      <c r="AO107" s="38">
        <v>151</v>
      </c>
      <c r="AP107" s="52">
        <v>86.597654975296138</v>
      </c>
      <c r="BA107" s="35"/>
      <c r="BB107" s="35"/>
      <c r="BC107" s="53"/>
      <c r="BD107" s="53"/>
      <c r="BE107" s="53"/>
    </row>
    <row r="108" spans="1:57" ht="13.5" customHeight="1">
      <c r="A108" s="81" t="s">
        <v>188</v>
      </c>
      <c r="B108" s="82">
        <v>76.606309155607462</v>
      </c>
      <c r="C108" s="83">
        <v>200</v>
      </c>
      <c r="D108" s="84">
        <v>26</v>
      </c>
      <c r="E108" s="84">
        <v>18</v>
      </c>
      <c r="F108" s="85">
        <v>9</v>
      </c>
      <c r="G108" s="39">
        <v>97.587654975296132</v>
      </c>
      <c r="H108" s="42">
        <v>5.9130513741894433</v>
      </c>
      <c r="I108" s="42">
        <v>14.142135623730951</v>
      </c>
      <c r="J108" s="42">
        <v>8.3623174483875786</v>
      </c>
      <c r="K108" s="40">
        <v>7.2455158064283953</v>
      </c>
      <c r="L108" s="41">
        <v>0.78454880000000005</v>
      </c>
      <c r="M108" s="42">
        <v>10.241307911158806</v>
      </c>
      <c r="N108" s="44"/>
      <c r="O108" s="45" t="s">
        <v>188</v>
      </c>
      <c r="P108" s="82">
        <v>76.606309155607462</v>
      </c>
      <c r="Q108" s="86">
        <v>3560.3978069534978</v>
      </c>
      <c r="R108" s="52">
        <v>252.74443043186963</v>
      </c>
      <c r="S108" s="40">
        <v>6.0402069874787232</v>
      </c>
      <c r="T108" s="86">
        <v>5644.4281745691842</v>
      </c>
      <c r="U108" s="40">
        <v>7.6052331836560558</v>
      </c>
      <c r="V108" s="86">
        <v>1476.3674393378114</v>
      </c>
      <c r="W108" s="40">
        <v>3.8895538465729418</v>
      </c>
      <c r="X108" s="88">
        <v>-2084.0303676156864</v>
      </c>
      <c r="Y108" s="47" t="s">
        <v>82</v>
      </c>
      <c r="Z108" s="48" t="s">
        <v>82</v>
      </c>
      <c r="AA108" s="49">
        <v>1</v>
      </c>
      <c r="AB108" s="50" t="s">
        <v>84</v>
      </c>
      <c r="AC108" s="50" t="s">
        <v>84</v>
      </c>
      <c r="AD108" s="50" t="s">
        <v>84</v>
      </c>
      <c r="AE108" s="51"/>
      <c r="AF108" s="81" t="s">
        <v>188</v>
      </c>
      <c r="AG108" s="82">
        <v>76.606309155607462</v>
      </c>
      <c r="AH108" s="38">
        <v>200</v>
      </c>
      <c r="AI108" s="38">
        <v>26</v>
      </c>
      <c r="AJ108" s="38">
        <v>18</v>
      </c>
      <c r="AK108" s="52">
        <v>9</v>
      </c>
      <c r="AL108" s="39">
        <v>97.587654975296132</v>
      </c>
      <c r="AM108" s="38" t="s">
        <v>137</v>
      </c>
      <c r="AN108" s="38">
        <v>71</v>
      </c>
      <c r="AO108" s="38">
        <v>151</v>
      </c>
      <c r="AP108" s="52">
        <v>89.787654975296135</v>
      </c>
      <c r="BA108" s="35"/>
      <c r="BB108" s="35"/>
      <c r="BC108" s="53"/>
      <c r="BD108" s="53"/>
      <c r="BE108" s="53"/>
    </row>
    <row r="109" spans="1:57" ht="13.5" customHeight="1">
      <c r="A109" s="81" t="s">
        <v>189</v>
      </c>
      <c r="B109" s="82">
        <v>75.632909155607464</v>
      </c>
      <c r="C109" s="83">
        <v>250</v>
      </c>
      <c r="D109" s="84">
        <v>20</v>
      </c>
      <c r="E109" s="84">
        <v>18</v>
      </c>
      <c r="F109" s="85">
        <v>9</v>
      </c>
      <c r="G109" s="39">
        <v>96.347654975296138</v>
      </c>
      <c r="H109" s="42">
        <v>6.9337110563499378</v>
      </c>
      <c r="I109" s="42">
        <v>17.677669529663689</v>
      </c>
      <c r="J109" s="42">
        <v>9.8057482134663623</v>
      </c>
      <c r="K109" s="40">
        <v>8.9133548785704217</v>
      </c>
      <c r="L109" s="41">
        <v>0.9845488</v>
      </c>
      <c r="M109" s="42">
        <v>13.017465690423004</v>
      </c>
      <c r="N109" s="44"/>
      <c r="O109" s="45" t="s">
        <v>189</v>
      </c>
      <c r="P109" s="82">
        <v>75.632909155607464</v>
      </c>
      <c r="Q109" s="86">
        <v>5742.5740956320815</v>
      </c>
      <c r="R109" s="52">
        <v>317.86130032258126</v>
      </c>
      <c r="S109" s="40">
        <v>7.720274271287523</v>
      </c>
      <c r="T109" s="86">
        <v>9143.8319746436428</v>
      </c>
      <c r="U109" s="40">
        <v>9.7418972375551149</v>
      </c>
      <c r="V109" s="86">
        <v>2341.3162166205198</v>
      </c>
      <c r="W109" s="40">
        <v>4.9295748154099632</v>
      </c>
      <c r="X109" s="88">
        <v>-3401.2578790115617</v>
      </c>
      <c r="Y109" s="47" t="s">
        <v>94</v>
      </c>
      <c r="Z109" s="48" t="s">
        <v>94</v>
      </c>
      <c r="AA109" s="49" t="s">
        <v>83</v>
      </c>
      <c r="AB109" s="50" t="s">
        <v>84</v>
      </c>
      <c r="AC109" s="55"/>
      <c r="AD109" s="55"/>
      <c r="AE109" s="51"/>
      <c r="AF109" s="81" t="s">
        <v>189</v>
      </c>
      <c r="AG109" s="82">
        <v>75.632909155607464</v>
      </c>
      <c r="AH109" s="38">
        <v>250</v>
      </c>
      <c r="AI109" s="38">
        <v>20</v>
      </c>
      <c r="AJ109" s="38">
        <v>18</v>
      </c>
      <c r="AK109" s="52">
        <v>9</v>
      </c>
      <c r="AL109" s="39">
        <v>96.347654975296138</v>
      </c>
      <c r="AM109" s="38" t="s">
        <v>137</v>
      </c>
      <c r="AN109" s="38">
        <v>40</v>
      </c>
      <c r="AO109" s="38">
        <v>240</v>
      </c>
      <c r="AP109" s="52">
        <v>90.347654975296138</v>
      </c>
      <c r="BA109" s="35"/>
      <c r="BB109" s="35"/>
      <c r="BC109" s="53"/>
      <c r="BD109" s="53"/>
      <c r="BE109" s="53"/>
    </row>
    <row r="110" spans="1:57" ht="13.5" customHeight="1">
      <c r="A110" s="81" t="s">
        <v>190</v>
      </c>
      <c r="B110" s="82">
        <v>79.236059155607478</v>
      </c>
      <c r="C110" s="83">
        <v>250</v>
      </c>
      <c r="D110" s="84">
        <v>21</v>
      </c>
      <c r="E110" s="84">
        <v>18</v>
      </c>
      <c r="F110" s="85">
        <v>9</v>
      </c>
      <c r="G110" s="89">
        <v>100.93765497529614</v>
      </c>
      <c r="H110" s="42">
        <v>6.9730513209154834</v>
      </c>
      <c r="I110" s="42">
        <v>17.677669529663689</v>
      </c>
      <c r="J110" s="42">
        <v>9.8613837491623002</v>
      </c>
      <c r="K110" s="40">
        <v>8.9284300209931384</v>
      </c>
      <c r="L110" s="41">
        <v>0.9845488</v>
      </c>
      <c r="M110" s="42">
        <v>12.425514475252953</v>
      </c>
      <c r="N110" s="44"/>
      <c r="O110" s="45" t="s">
        <v>190</v>
      </c>
      <c r="P110" s="82">
        <v>79.236059155607478</v>
      </c>
      <c r="Q110" s="86">
        <v>5997.1501105299294</v>
      </c>
      <c r="R110" s="52">
        <v>332.67693924751831</v>
      </c>
      <c r="S110" s="40">
        <v>7.7080736268337162</v>
      </c>
      <c r="T110" s="86">
        <v>9547.5056899584124</v>
      </c>
      <c r="U110" s="40">
        <v>9.7256437544495462</v>
      </c>
      <c r="V110" s="86">
        <v>2446.794531101446</v>
      </c>
      <c r="W110" s="40">
        <v>4.923479626739149</v>
      </c>
      <c r="X110" s="88">
        <v>-3550.3555794284835</v>
      </c>
      <c r="Y110" s="47" t="s">
        <v>94</v>
      </c>
      <c r="Z110" s="48" t="s">
        <v>94</v>
      </c>
      <c r="AA110" s="49" t="s">
        <v>83</v>
      </c>
      <c r="AB110" s="50" t="s">
        <v>84</v>
      </c>
      <c r="AC110" s="55"/>
      <c r="AD110" s="55"/>
      <c r="AE110" s="51"/>
      <c r="AF110" s="81" t="s">
        <v>190</v>
      </c>
      <c r="AG110" s="82">
        <v>79.236059155607478</v>
      </c>
      <c r="AH110" s="38">
        <v>250</v>
      </c>
      <c r="AI110" s="38">
        <v>21</v>
      </c>
      <c r="AJ110" s="38">
        <v>18</v>
      </c>
      <c r="AK110" s="52">
        <v>9</v>
      </c>
      <c r="AL110" s="89">
        <v>100.93765497529614</v>
      </c>
      <c r="AM110" s="38" t="s">
        <v>137</v>
      </c>
      <c r="AN110" s="38">
        <v>41</v>
      </c>
      <c r="AO110" s="38">
        <v>246</v>
      </c>
      <c r="AP110" s="52">
        <v>94.637654975296144</v>
      </c>
      <c r="BA110" s="35"/>
      <c r="BB110" s="35"/>
      <c r="BC110" s="53"/>
      <c r="BD110" s="53"/>
      <c r="BE110" s="53"/>
    </row>
    <row r="111" spans="1:57" ht="13.5" customHeight="1">
      <c r="A111" s="81" t="s">
        <v>191</v>
      </c>
      <c r="B111" s="82">
        <v>82.823509155607468</v>
      </c>
      <c r="C111" s="83">
        <v>250</v>
      </c>
      <c r="D111" s="84">
        <v>22</v>
      </c>
      <c r="E111" s="84">
        <v>18</v>
      </c>
      <c r="F111" s="85">
        <v>9</v>
      </c>
      <c r="G111" s="89">
        <v>105.50765497529613</v>
      </c>
      <c r="H111" s="42">
        <v>7.0120703216162381</v>
      </c>
      <c r="I111" s="42">
        <v>17.677669529663689</v>
      </c>
      <c r="J111" s="42">
        <v>9.9165649491435559</v>
      </c>
      <c r="K111" s="40">
        <v>8.9439594991305373</v>
      </c>
      <c r="L111" s="41">
        <v>0.9845488</v>
      </c>
      <c r="M111" s="42">
        <v>11.887310861826027</v>
      </c>
      <c r="N111" s="44"/>
      <c r="O111" s="45" t="s">
        <v>191</v>
      </c>
      <c r="P111" s="82">
        <v>82.823509155607468</v>
      </c>
      <c r="Q111" s="86">
        <v>6248.7199516167911</v>
      </c>
      <c r="R111" s="52">
        <v>347.38405493801366</v>
      </c>
      <c r="S111" s="40">
        <v>7.6957959740290978</v>
      </c>
      <c r="T111" s="86">
        <v>9945.9315288735124</v>
      </c>
      <c r="U111" s="40">
        <v>9.7091396401907382</v>
      </c>
      <c r="V111" s="86">
        <v>2551.5083743600699</v>
      </c>
      <c r="W111" s="40">
        <v>4.9176375217213613</v>
      </c>
      <c r="X111" s="88">
        <v>-3697.2115772567213</v>
      </c>
      <c r="Y111" s="47" t="s">
        <v>88</v>
      </c>
      <c r="Z111" s="48" t="s">
        <v>94</v>
      </c>
      <c r="AA111" s="49" t="s">
        <v>83</v>
      </c>
      <c r="AB111" s="50" t="s">
        <v>84</v>
      </c>
      <c r="AC111" s="55"/>
      <c r="AD111" s="55"/>
      <c r="AE111" s="51"/>
      <c r="AF111" s="81" t="s">
        <v>191</v>
      </c>
      <c r="AG111" s="82">
        <v>82.823509155607468</v>
      </c>
      <c r="AH111" s="38">
        <v>250</v>
      </c>
      <c r="AI111" s="38">
        <v>22</v>
      </c>
      <c r="AJ111" s="38">
        <v>18</v>
      </c>
      <c r="AK111" s="52">
        <v>9</v>
      </c>
      <c r="AL111" s="89">
        <v>105.50765497529613</v>
      </c>
      <c r="AM111" s="38" t="s">
        <v>137</v>
      </c>
      <c r="AN111" s="38">
        <v>42</v>
      </c>
      <c r="AO111" s="38">
        <v>246</v>
      </c>
      <c r="AP111" s="52">
        <v>98.90765497529614</v>
      </c>
      <c r="BA111" s="35"/>
      <c r="BB111" s="35"/>
      <c r="BC111" s="53"/>
      <c r="BD111" s="53"/>
      <c r="BE111" s="53"/>
    </row>
    <row r="112" spans="1:57" ht="13.5" customHeight="1">
      <c r="A112" s="81" t="s">
        <v>192</v>
      </c>
      <c r="B112" s="82">
        <v>86.395259155607462</v>
      </c>
      <c r="C112" s="83">
        <v>250</v>
      </c>
      <c r="D112" s="84">
        <v>23</v>
      </c>
      <c r="E112" s="84">
        <v>18</v>
      </c>
      <c r="F112" s="85">
        <v>9</v>
      </c>
      <c r="G112" s="89">
        <v>110.05765497529613</v>
      </c>
      <c r="H112" s="42">
        <v>7.0508020921378165</v>
      </c>
      <c r="I112" s="42">
        <v>17.677669529663689</v>
      </c>
      <c r="J112" s="42">
        <v>9.9713399443098929</v>
      </c>
      <c r="K112" s="40">
        <v>8.9598951820828567</v>
      </c>
      <c r="L112" s="41">
        <v>0.9845488</v>
      </c>
      <c r="M112" s="42">
        <v>11.39586604198638</v>
      </c>
      <c r="N112" s="44"/>
      <c r="O112" s="45" t="s">
        <v>192</v>
      </c>
      <c r="P112" s="82">
        <v>86.395259155607462</v>
      </c>
      <c r="Q112" s="86">
        <v>6497.3239523135771</v>
      </c>
      <c r="R112" s="52">
        <v>361.98408339280672</v>
      </c>
      <c r="S112" s="40">
        <v>7.6834652776561798</v>
      </c>
      <c r="T112" s="86">
        <v>10339.155221390953</v>
      </c>
      <c r="U112" s="40">
        <v>9.6924239089391886</v>
      </c>
      <c r="V112" s="86">
        <v>2655.4926832362025</v>
      </c>
      <c r="W112" s="40">
        <v>4.9120460212950272</v>
      </c>
      <c r="X112" s="88">
        <v>-3841.8312690773746</v>
      </c>
      <c r="Y112" s="47" t="s">
        <v>88</v>
      </c>
      <c r="Z112" s="48" t="s">
        <v>94</v>
      </c>
      <c r="AA112" s="49" t="s">
        <v>83</v>
      </c>
      <c r="AB112" s="50" t="s">
        <v>84</v>
      </c>
      <c r="AC112" s="55"/>
      <c r="AD112" s="55"/>
      <c r="AE112" s="51"/>
      <c r="AF112" s="81" t="s">
        <v>192</v>
      </c>
      <c r="AG112" s="82">
        <v>86.395259155607462</v>
      </c>
      <c r="AH112" s="38">
        <v>250</v>
      </c>
      <c r="AI112" s="38">
        <v>23</v>
      </c>
      <c r="AJ112" s="38">
        <v>18</v>
      </c>
      <c r="AK112" s="52">
        <v>9</v>
      </c>
      <c r="AL112" s="89">
        <v>110.05765497529613</v>
      </c>
      <c r="AM112" s="38" t="s">
        <v>137</v>
      </c>
      <c r="AN112" s="38">
        <v>43</v>
      </c>
      <c r="AO112" s="38">
        <v>246</v>
      </c>
      <c r="AP112" s="86">
        <v>103.15765497529613</v>
      </c>
      <c r="BA112" s="35"/>
      <c r="BB112" s="35"/>
      <c r="BC112" s="53"/>
      <c r="BD112" s="53"/>
      <c r="BE112" s="53"/>
    </row>
    <row r="113" spans="1:57" ht="13.5" customHeight="1">
      <c r="A113" s="81" t="s">
        <v>193</v>
      </c>
      <c r="B113" s="82">
        <v>89.951309155607461</v>
      </c>
      <c r="C113" s="83">
        <v>250</v>
      </c>
      <c r="D113" s="84">
        <v>24</v>
      </c>
      <c r="E113" s="84">
        <v>18</v>
      </c>
      <c r="F113" s="85">
        <v>9</v>
      </c>
      <c r="G113" s="89">
        <v>114.58765497529613</v>
      </c>
      <c r="H113" s="42">
        <v>7.0892749479054489</v>
      </c>
      <c r="I113" s="42">
        <v>17.677669529663689</v>
      </c>
      <c r="J113" s="42">
        <v>10.025748778719702</v>
      </c>
      <c r="K113" s="40">
        <v>8.9761970257917003</v>
      </c>
      <c r="L113" s="41">
        <v>0.9845488</v>
      </c>
      <c r="M113" s="42">
        <v>10.945352649585361</v>
      </c>
      <c r="N113" s="44"/>
      <c r="O113" s="45" t="s">
        <v>193</v>
      </c>
      <c r="P113" s="82">
        <v>89.951309155607461</v>
      </c>
      <c r="Q113" s="86">
        <v>6743.0021638941616</v>
      </c>
      <c r="R113" s="52">
        <v>376.47845881625034</v>
      </c>
      <c r="S113" s="40">
        <v>7.6711015798261366</v>
      </c>
      <c r="T113" s="86">
        <v>10727.222292471874</v>
      </c>
      <c r="U113" s="40">
        <v>9.67552911848788</v>
      </c>
      <c r="V113" s="86">
        <v>2758.7820353164489</v>
      </c>
      <c r="W113" s="40">
        <v>4.9067030859137226</v>
      </c>
      <c r="X113" s="88">
        <v>-3984.2201285777128</v>
      </c>
      <c r="Y113" s="47" t="s">
        <v>82</v>
      </c>
      <c r="Z113" s="48" t="s">
        <v>94</v>
      </c>
      <c r="AA113" s="49" t="s">
        <v>83</v>
      </c>
      <c r="AB113" s="50" t="s">
        <v>84</v>
      </c>
      <c r="AC113" s="55"/>
      <c r="AD113" s="55"/>
      <c r="AE113" s="51"/>
      <c r="AF113" s="81" t="s">
        <v>193</v>
      </c>
      <c r="AG113" s="82">
        <v>89.951309155607461</v>
      </c>
      <c r="AH113" s="38">
        <v>250</v>
      </c>
      <c r="AI113" s="38">
        <v>24</v>
      </c>
      <c r="AJ113" s="38">
        <v>18</v>
      </c>
      <c r="AK113" s="52">
        <v>9</v>
      </c>
      <c r="AL113" s="89">
        <v>114.58765497529613</v>
      </c>
      <c r="AM113" s="38" t="s">
        <v>137</v>
      </c>
      <c r="AN113" s="38">
        <v>44</v>
      </c>
      <c r="AO113" s="38">
        <v>246</v>
      </c>
      <c r="AP113" s="86">
        <v>107.38765497529613</v>
      </c>
      <c r="BA113" s="35"/>
      <c r="BB113" s="35"/>
      <c r="BC113" s="53"/>
      <c r="BD113" s="53"/>
      <c r="BE113" s="53"/>
    </row>
    <row r="114" spans="1:57" ht="13.5" customHeight="1">
      <c r="A114" s="81" t="s">
        <v>194</v>
      </c>
      <c r="B114" s="82">
        <v>93.491659155607465</v>
      </c>
      <c r="C114" s="83">
        <v>250</v>
      </c>
      <c r="D114" s="84">
        <v>25</v>
      </c>
      <c r="E114" s="84">
        <v>18</v>
      </c>
      <c r="F114" s="85">
        <v>9</v>
      </c>
      <c r="G114" s="89">
        <v>119.09765497529614</v>
      </c>
      <c r="H114" s="42">
        <v>7.127512625934382</v>
      </c>
      <c r="I114" s="42">
        <v>17.677669529663689</v>
      </c>
      <c r="J114" s="42">
        <v>10.079825021581875</v>
      </c>
      <c r="K114" s="40">
        <v>8.9928314610481817</v>
      </c>
      <c r="L114" s="41">
        <v>0.9845488</v>
      </c>
      <c r="M114" s="42">
        <v>10.530873116299258</v>
      </c>
      <c r="N114" s="44"/>
      <c r="O114" s="45" t="s">
        <v>194</v>
      </c>
      <c r="P114" s="82">
        <v>93.491659155607465</v>
      </c>
      <c r="Q114" s="86">
        <v>6985.7943620270626</v>
      </c>
      <c r="R114" s="52">
        <v>390.86861363035558</v>
      </c>
      <c r="S114" s="40">
        <v>7.658721787016991</v>
      </c>
      <c r="T114" s="86">
        <v>11110.178063041378</v>
      </c>
      <c r="U114" s="40">
        <v>9.6584826621869464</v>
      </c>
      <c r="V114" s="86">
        <v>2861.4106610127474</v>
      </c>
      <c r="W114" s="40">
        <v>4.901607030973782</v>
      </c>
      <c r="X114" s="88">
        <v>-4124.3837010143152</v>
      </c>
      <c r="Y114" s="47" t="s">
        <v>82</v>
      </c>
      <c r="Z114" s="48" t="s">
        <v>94</v>
      </c>
      <c r="AA114" s="49" t="s">
        <v>83</v>
      </c>
      <c r="AB114" s="50" t="s">
        <v>84</v>
      </c>
      <c r="AC114" s="55"/>
      <c r="AD114" s="55"/>
      <c r="AE114" s="51"/>
      <c r="AF114" s="81" t="s">
        <v>194</v>
      </c>
      <c r="AG114" s="82">
        <v>93.491659155607465</v>
      </c>
      <c r="AH114" s="38">
        <v>250</v>
      </c>
      <c r="AI114" s="38">
        <v>25</v>
      </c>
      <c r="AJ114" s="38">
        <v>18</v>
      </c>
      <c r="AK114" s="52">
        <v>9</v>
      </c>
      <c r="AL114" s="89">
        <v>119.09765497529614</v>
      </c>
      <c r="AM114" s="38" t="s">
        <v>137</v>
      </c>
      <c r="AN114" s="38">
        <v>45</v>
      </c>
      <c r="AO114" s="38">
        <v>246</v>
      </c>
      <c r="AP114" s="86">
        <v>111.59765497529614</v>
      </c>
      <c r="BA114" s="35"/>
      <c r="BB114" s="35"/>
      <c r="BC114" s="53"/>
      <c r="BD114" s="53"/>
      <c r="BE114" s="53"/>
    </row>
    <row r="115" spans="1:57" ht="13.5" customHeight="1">
      <c r="A115" s="81" t="s">
        <v>195</v>
      </c>
      <c r="B115" s="82">
        <v>97.016309155607473</v>
      </c>
      <c r="C115" s="83">
        <v>250</v>
      </c>
      <c r="D115" s="84">
        <v>26</v>
      </c>
      <c r="E115" s="84">
        <v>18</v>
      </c>
      <c r="F115" s="85">
        <v>9</v>
      </c>
      <c r="G115" s="89">
        <v>123.58765497529613</v>
      </c>
      <c r="H115" s="42">
        <v>7.165535162331679</v>
      </c>
      <c r="I115" s="42">
        <v>17.677669529663689</v>
      </c>
      <c r="J115" s="42">
        <v>10.133597008230758</v>
      </c>
      <c r="K115" s="40">
        <v>9.0097701525179534</v>
      </c>
      <c r="L115" s="41">
        <v>0.9845488</v>
      </c>
      <c r="M115" s="42">
        <v>10.148281341241828</v>
      </c>
      <c r="N115" s="44"/>
      <c r="O115" s="45" t="s">
        <v>195</v>
      </c>
      <c r="P115" s="82">
        <v>97.016309155607473</v>
      </c>
      <c r="Q115" s="86">
        <v>7225.7400516917496</v>
      </c>
      <c r="R115" s="52">
        <v>405.15597846424885</v>
      </c>
      <c r="S115" s="40">
        <v>7.6463402748022267</v>
      </c>
      <c r="T115" s="86">
        <v>11488.067650762059</v>
      </c>
      <c r="U115" s="40">
        <v>9.6413077626546535</v>
      </c>
      <c r="V115" s="86">
        <v>2963.4124526214391</v>
      </c>
      <c r="W115" s="40">
        <v>4.8967564593208319</v>
      </c>
      <c r="X115" s="88">
        <v>-4262.3275990703105</v>
      </c>
      <c r="Y115" s="47" t="s">
        <v>82</v>
      </c>
      <c r="Z115" s="48" t="s">
        <v>88</v>
      </c>
      <c r="AA115" s="49" t="s">
        <v>83</v>
      </c>
      <c r="AB115" s="50" t="s">
        <v>84</v>
      </c>
      <c r="AC115" s="55"/>
      <c r="AD115" s="55"/>
      <c r="AE115" s="51"/>
      <c r="AF115" s="81" t="s">
        <v>195</v>
      </c>
      <c r="AG115" s="82">
        <v>97.016309155607473</v>
      </c>
      <c r="AH115" s="38">
        <v>250</v>
      </c>
      <c r="AI115" s="38">
        <v>26</v>
      </c>
      <c r="AJ115" s="38">
        <v>18</v>
      </c>
      <c r="AK115" s="52">
        <v>9</v>
      </c>
      <c r="AL115" s="89">
        <v>123.58765497529613</v>
      </c>
      <c r="AM115" s="38" t="s">
        <v>137</v>
      </c>
      <c r="AN115" s="38">
        <v>46</v>
      </c>
      <c r="AO115" s="38">
        <v>246</v>
      </c>
      <c r="AP115" s="86">
        <v>115.78765497529614</v>
      </c>
      <c r="BA115" s="35"/>
      <c r="BB115" s="35"/>
      <c r="BC115" s="53"/>
      <c r="BD115" s="53"/>
      <c r="BE115" s="53"/>
    </row>
    <row r="116" spans="1:57" ht="13.5" customHeight="1">
      <c r="A116" s="81" t="s">
        <v>196</v>
      </c>
      <c r="B116" s="90">
        <v>100.52525915560747</v>
      </c>
      <c r="C116" s="83">
        <v>250</v>
      </c>
      <c r="D116" s="84">
        <v>27</v>
      </c>
      <c r="E116" s="84">
        <v>18</v>
      </c>
      <c r="F116" s="85">
        <v>9</v>
      </c>
      <c r="G116" s="89">
        <v>128.05765497529615</v>
      </c>
      <c r="H116" s="42">
        <v>7.2033595752909179</v>
      </c>
      <c r="I116" s="42">
        <v>17.677669529663689</v>
      </c>
      <c r="J116" s="42">
        <v>10.187088806026512</v>
      </c>
      <c r="K116" s="40">
        <v>9.0269890328408557</v>
      </c>
      <c r="L116" s="41">
        <v>0.9845488</v>
      </c>
      <c r="M116" s="42">
        <v>9.7940438877752474</v>
      </c>
      <c r="N116" s="44"/>
      <c r="O116" s="45" t="s">
        <v>196</v>
      </c>
      <c r="P116" s="90">
        <v>100.52525915560747</v>
      </c>
      <c r="Q116" s="86">
        <v>7462.8784708881749</v>
      </c>
      <c r="R116" s="52">
        <v>419.34198212639166</v>
      </c>
      <c r="S116" s="40">
        <v>7.6339693576987679</v>
      </c>
      <c r="T116" s="86">
        <v>11860.935970636103</v>
      </c>
      <c r="U116" s="40">
        <v>9.6240242446091688</v>
      </c>
      <c r="V116" s="86">
        <v>3064.8209711402469</v>
      </c>
      <c r="W116" s="40">
        <v>4.8921502069889877</v>
      </c>
      <c r="X116" s="88">
        <v>-4398.057499747928</v>
      </c>
      <c r="Y116" s="47" t="s">
        <v>82</v>
      </c>
      <c r="Z116" s="48" t="s">
        <v>88</v>
      </c>
      <c r="AA116" s="49" t="s">
        <v>83</v>
      </c>
      <c r="AB116" s="50" t="s">
        <v>84</v>
      </c>
      <c r="AC116" s="55"/>
      <c r="AD116" s="55"/>
      <c r="AE116" s="51"/>
      <c r="AF116" s="81" t="s">
        <v>196</v>
      </c>
      <c r="AG116" s="90">
        <v>100.52525915560747</v>
      </c>
      <c r="AH116" s="38">
        <v>250</v>
      </c>
      <c r="AI116" s="38">
        <v>27</v>
      </c>
      <c r="AJ116" s="38">
        <v>18</v>
      </c>
      <c r="AK116" s="52">
        <v>9</v>
      </c>
      <c r="AL116" s="89">
        <v>128.05765497529615</v>
      </c>
      <c r="AM116" s="38" t="s">
        <v>137</v>
      </c>
      <c r="AN116" s="38">
        <v>47</v>
      </c>
      <c r="AO116" s="38">
        <v>246</v>
      </c>
      <c r="AP116" s="86">
        <v>119.95765497529615</v>
      </c>
      <c r="BA116" s="35"/>
      <c r="BB116" s="35"/>
      <c r="BC116" s="53"/>
      <c r="BD116" s="53"/>
      <c r="BE116" s="53"/>
    </row>
    <row r="117" spans="1:57" ht="13.5" customHeight="1">
      <c r="A117" s="81" t="s">
        <v>197</v>
      </c>
      <c r="B117" s="90">
        <v>104.01850915560748</v>
      </c>
      <c r="C117" s="83">
        <v>250</v>
      </c>
      <c r="D117" s="84">
        <v>28</v>
      </c>
      <c r="E117" s="84">
        <v>18</v>
      </c>
      <c r="F117" s="85">
        <v>9</v>
      </c>
      <c r="G117" s="89">
        <v>132.50765497529613</v>
      </c>
      <c r="H117" s="42">
        <v>7.2410004020860583</v>
      </c>
      <c r="I117" s="42">
        <v>17.677669529663689</v>
      </c>
      <c r="J117" s="42">
        <v>10.240320973779138</v>
      </c>
      <c r="K117" s="40">
        <v>9.0444675432068831</v>
      </c>
      <c r="L117" s="41">
        <v>0.9845488</v>
      </c>
      <c r="M117" s="42">
        <v>9.4651308501946989</v>
      </c>
      <c r="N117" s="44"/>
      <c r="O117" s="45" t="s">
        <v>197</v>
      </c>
      <c r="P117" s="90">
        <v>104.01850915560748</v>
      </c>
      <c r="Q117" s="86">
        <v>7697.2485934388042</v>
      </c>
      <c r="R117" s="52">
        <v>433.42805156338653</v>
      </c>
      <c r="S117" s="40">
        <v>7.6216196579669715</v>
      </c>
      <c r="T117" s="86">
        <v>12228.827735478668</v>
      </c>
      <c r="U117" s="40">
        <v>9.6066491420543869</v>
      </c>
      <c r="V117" s="86">
        <v>3165.6694513989405</v>
      </c>
      <c r="W117" s="40">
        <v>4.8877872992677238</v>
      </c>
      <c r="X117" s="88">
        <v>-4531.5791420398637</v>
      </c>
      <c r="Y117" s="47" t="s">
        <v>82</v>
      </c>
      <c r="Z117" s="48" t="s">
        <v>82</v>
      </c>
      <c r="AA117" s="49" t="s">
        <v>83</v>
      </c>
      <c r="AB117" s="50" t="s">
        <v>84</v>
      </c>
      <c r="AC117" s="55"/>
      <c r="AD117" s="55"/>
      <c r="AE117" s="51"/>
      <c r="AF117" s="81" t="s">
        <v>197</v>
      </c>
      <c r="AG117" s="90">
        <v>104.01850915560748</v>
      </c>
      <c r="AH117" s="38">
        <v>250</v>
      </c>
      <c r="AI117" s="38">
        <v>28</v>
      </c>
      <c r="AJ117" s="38">
        <v>18</v>
      </c>
      <c r="AK117" s="52">
        <v>9</v>
      </c>
      <c r="AL117" s="89">
        <v>132.50765497529613</v>
      </c>
      <c r="AM117" s="38" t="s">
        <v>137</v>
      </c>
      <c r="AN117" s="38">
        <v>48</v>
      </c>
      <c r="AO117" s="38">
        <v>246</v>
      </c>
      <c r="AP117" s="86">
        <v>124.10765497529613</v>
      </c>
      <c r="BA117" s="35"/>
      <c r="BB117" s="35"/>
      <c r="BC117" s="53"/>
      <c r="BD117" s="53"/>
      <c r="BE117" s="53"/>
    </row>
    <row r="118" spans="1:57" ht="13.5" customHeight="1">
      <c r="A118" s="81" t="s">
        <v>198</v>
      </c>
      <c r="B118" s="90">
        <v>128.03165915560749</v>
      </c>
      <c r="C118" s="83">
        <v>250</v>
      </c>
      <c r="D118" s="84">
        <v>35</v>
      </c>
      <c r="E118" s="84">
        <v>18</v>
      </c>
      <c r="F118" s="85">
        <v>9</v>
      </c>
      <c r="G118" s="89">
        <v>163.09765497529614</v>
      </c>
      <c r="H118" s="42">
        <v>7.5002091093270717</v>
      </c>
      <c r="I118" s="42">
        <v>17.677669529663689</v>
      </c>
      <c r="J118" s="42">
        <v>10.606897443044577</v>
      </c>
      <c r="K118" s="40">
        <v>9.1728658207720279</v>
      </c>
      <c r="L118" s="41">
        <v>0.9845488</v>
      </c>
      <c r="M118" s="42">
        <v>7.6898855056107358</v>
      </c>
      <c r="N118" s="44"/>
      <c r="O118" s="45" t="s">
        <v>198</v>
      </c>
      <c r="P118" s="90">
        <v>128.03165915560749</v>
      </c>
      <c r="Q118" s="86">
        <v>9263.546233498455</v>
      </c>
      <c r="R118" s="52">
        <v>529.35182433727016</v>
      </c>
      <c r="S118" s="40">
        <v>7.536414531611725</v>
      </c>
      <c r="T118" s="86">
        <v>14668.440109554966</v>
      </c>
      <c r="U118" s="40">
        <v>9.4834881878757447</v>
      </c>
      <c r="V118" s="86">
        <v>3858.6523574419443</v>
      </c>
      <c r="W118" s="40">
        <v>4.864004499894917</v>
      </c>
      <c r="X118" s="88">
        <v>-5404.8938760565106</v>
      </c>
      <c r="Y118" s="47" t="s">
        <v>82</v>
      </c>
      <c r="Z118" s="48" t="s">
        <v>82</v>
      </c>
      <c r="AA118" s="49" t="s">
        <v>83</v>
      </c>
      <c r="AB118" s="50" t="s">
        <v>84</v>
      </c>
      <c r="AC118" s="55"/>
      <c r="AD118" s="55"/>
      <c r="AE118" s="51"/>
      <c r="AF118" s="81" t="s">
        <v>198</v>
      </c>
      <c r="AG118" s="90">
        <v>128.03165915560749</v>
      </c>
      <c r="AH118" s="38">
        <v>250</v>
      </c>
      <c r="AI118" s="38">
        <v>35</v>
      </c>
      <c r="AJ118" s="38">
        <v>18</v>
      </c>
      <c r="AK118" s="52">
        <v>9</v>
      </c>
      <c r="AL118" s="89">
        <v>163.09765497529614</v>
      </c>
      <c r="AM118" s="38" t="s">
        <v>137</v>
      </c>
      <c r="AN118" s="38">
        <v>78</v>
      </c>
      <c r="AO118" s="38">
        <v>205</v>
      </c>
      <c r="AP118" s="86">
        <v>152.59765497529614</v>
      </c>
      <c r="BA118" s="35"/>
      <c r="BB118" s="35"/>
      <c r="BC118" s="53"/>
      <c r="BD118" s="53"/>
      <c r="BE118" s="53"/>
    </row>
    <row r="119" spans="1:57" ht="14.1" customHeight="1">
      <c r="A119" s="18"/>
      <c r="B119" s="24"/>
      <c r="BA119" s="35"/>
      <c r="BB119" s="35"/>
      <c r="BC119" s="53"/>
      <c r="BD119" s="53"/>
      <c r="BE119" s="53"/>
    </row>
    <row r="120" spans="1:57" s="17" customFormat="1" ht="14.1" customHeight="1">
      <c r="A120" s="18" t="s">
        <v>199</v>
      </c>
      <c r="B120" s="24"/>
      <c r="F120" s="91"/>
      <c r="N120" s="18" t="s">
        <v>200</v>
      </c>
      <c r="O120" s="18"/>
      <c r="Y120" s="18" t="s">
        <v>201</v>
      </c>
      <c r="Z120" s="18"/>
      <c r="AF120" s="18"/>
      <c r="BA120" s="24"/>
      <c r="BB120" s="24"/>
      <c r="BC120" s="92"/>
      <c r="BD120" s="92"/>
      <c r="BE120" s="92"/>
    </row>
    <row r="121" spans="1:57" s="17" customFormat="1" ht="14.1" customHeight="1">
      <c r="A121" s="93" t="s">
        <v>202</v>
      </c>
      <c r="B121" s="24"/>
      <c r="F121" s="91"/>
      <c r="N121" s="93" t="s">
        <v>203</v>
      </c>
      <c r="O121" s="18"/>
      <c r="Y121" s="93" t="s">
        <v>204</v>
      </c>
      <c r="Z121" s="93"/>
      <c r="AF121" s="18"/>
      <c r="BA121" s="24"/>
      <c r="BB121" s="24"/>
      <c r="BC121" s="92"/>
      <c r="BD121" s="92"/>
      <c r="BE121" s="92"/>
    </row>
    <row r="122" spans="1:57" s="17" customFormat="1" ht="14.1" customHeight="1">
      <c r="A122" s="93" t="s">
        <v>205</v>
      </c>
      <c r="F122" s="91"/>
      <c r="N122" s="93" t="s">
        <v>206</v>
      </c>
      <c r="O122" s="18"/>
      <c r="Y122" s="93" t="s">
        <v>207</v>
      </c>
      <c r="Z122" s="93"/>
      <c r="AF122" s="18"/>
      <c r="BA122" s="24"/>
      <c r="BB122" s="24"/>
      <c r="BC122" s="92"/>
      <c r="BD122" s="92"/>
      <c r="BE122" s="92"/>
    </row>
    <row r="123" spans="1:57" s="17" customFormat="1" ht="14.1" customHeight="1">
      <c r="A123" s="93" t="s">
        <v>208</v>
      </c>
      <c r="F123" s="91"/>
      <c r="N123" s="93" t="s">
        <v>209</v>
      </c>
      <c r="O123" s="18"/>
      <c r="P123" s="18"/>
      <c r="Y123" s="93" t="s">
        <v>210</v>
      </c>
      <c r="Z123" s="93"/>
      <c r="AF123" s="18"/>
      <c r="BA123" s="24"/>
      <c r="BB123" s="24"/>
      <c r="BC123" s="92"/>
      <c r="BD123" s="92"/>
      <c r="BE123" s="92"/>
    </row>
    <row r="124" spans="1:57" s="17" customFormat="1" ht="14.1" customHeight="1">
      <c r="A124" s="18" t="s">
        <v>211</v>
      </c>
      <c r="F124" s="91"/>
      <c r="N124" s="18" t="s">
        <v>212</v>
      </c>
      <c r="O124" s="18"/>
      <c r="Y124" s="18" t="s">
        <v>213</v>
      </c>
      <c r="Z124" s="18"/>
      <c r="AF124" s="18"/>
      <c r="BA124" s="24"/>
      <c r="BB124" s="24"/>
      <c r="BC124" s="92"/>
      <c r="BD124" s="92"/>
      <c r="BE124" s="92"/>
    </row>
    <row r="125" spans="1:57" s="17" customFormat="1" ht="14.1" customHeight="1">
      <c r="A125" s="18" t="s">
        <v>214</v>
      </c>
      <c r="F125" s="91"/>
      <c r="N125" s="18" t="s">
        <v>215</v>
      </c>
      <c r="O125" s="18"/>
      <c r="Y125" s="18" t="s">
        <v>216</v>
      </c>
      <c r="Z125" s="18"/>
      <c r="AF125" s="18"/>
      <c r="BA125" s="24"/>
      <c r="BB125" s="24"/>
      <c r="BC125" s="92"/>
      <c r="BD125" s="92"/>
      <c r="BE125" s="92"/>
    </row>
    <row r="126" spans="1:57" s="17" customFormat="1" ht="14.1" customHeight="1">
      <c r="A126" s="18" t="s">
        <v>217</v>
      </c>
      <c r="F126" s="91"/>
      <c r="N126" s="18" t="s">
        <v>218</v>
      </c>
      <c r="O126" s="18"/>
      <c r="Y126" s="18" t="s">
        <v>219</v>
      </c>
      <c r="Z126" s="18"/>
      <c r="AF126" s="18"/>
      <c r="BA126" s="24"/>
      <c r="BB126" s="24"/>
      <c r="BC126" s="92"/>
      <c r="BD126" s="92"/>
      <c r="BE126" s="92"/>
    </row>
    <row r="127" spans="1:57" s="17" customFormat="1" ht="14.1" customHeight="1">
      <c r="A127" s="18" t="s">
        <v>220</v>
      </c>
      <c r="F127" s="91"/>
      <c r="N127" s="18" t="s">
        <v>221</v>
      </c>
      <c r="O127" s="18"/>
      <c r="Y127" s="18" t="s">
        <v>222</v>
      </c>
      <c r="Z127" s="18"/>
      <c r="AF127" s="18"/>
      <c r="BA127" s="24"/>
      <c r="BB127" s="24"/>
      <c r="BC127" s="92"/>
      <c r="BD127" s="92"/>
      <c r="BE127" s="92"/>
    </row>
    <row r="128" spans="1:57" s="17" customFormat="1" ht="14.1" customHeight="1">
      <c r="F128" s="91"/>
      <c r="O128" s="18"/>
      <c r="AF128" s="18"/>
      <c r="BA128" s="24"/>
      <c r="BB128" s="24"/>
      <c r="BC128" s="92"/>
      <c r="BD128" s="92"/>
      <c r="BE128" s="92"/>
    </row>
    <row r="129" spans="1:32" s="17" customFormat="1" ht="14.1" customHeight="1">
      <c r="A129" s="2"/>
      <c r="F129" s="91"/>
      <c r="O129" s="18"/>
      <c r="AF129" s="18"/>
    </row>
    <row r="130" spans="1:32" s="17" customFormat="1" ht="14.1" customHeight="1">
      <c r="F130" s="91"/>
      <c r="O130" s="18"/>
      <c r="AF130" s="18"/>
    </row>
    <row r="131" spans="1:32" s="17" customFormat="1" ht="14.1" customHeight="1">
      <c r="F131" s="91"/>
      <c r="O131" s="18"/>
      <c r="AF131" s="18"/>
    </row>
    <row r="132" spans="1:32" s="17" customFormat="1" ht="14.1" customHeight="1">
      <c r="F132" s="91"/>
      <c r="O132" s="18"/>
      <c r="AF132" s="18"/>
    </row>
    <row r="133" spans="1:32" ht="14.1" customHeight="1">
      <c r="A133" s="1"/>
    </row>
    <row r="134" spans="1:32" ht="14.1" customHeight="1">
      <c r="A134" s="18"/>
    </row>
    <row r="136" spans="1:32" ht="14.1" customHeight="1">
      <c r="A136" s="1"/>
    </row>
    <row r="137" spans="1:32" ht="14.1" customHeight="1">
      <c r="A137" s="1"/>
    </row>
    <row r="138" spans="1:32" ht="14.1" customHeight="1">
      <c r="A138" s="1"/>
    </row>
    <row r="139" spans="1:32" ht="14.1" customHeight="1">
      <c r="A139" s="1"/>
    </row>
    <row r="140" spans="1:32" ht="14.1" customHeight="1">
      <c r="A140" s="1"/>
    </row>
    <row r="141" spans="1:32" ht="14.1" customHeight="1">
      <c r="A141" s="1"/>
    </row>
  </sheetData>
  <mergeCells count="21">
    <mergeCell ref="Y6:AA7"/>
    <mergeCell ref="AB6:AB10"/>
    <mergeCell ref="AC6:AC10"/>
    <mergeCell ref="AD6:AD10"/>
    <mergeCell ref="Y8:AA9"/>
    <mergeCell ref="AF4:AG5"/>
    <mergeCell ref="AH4:AK5"/>
    <mergeCell ref="AM4:AP5"/>
    <mergeCell ref="Q5:S5"/>
    <mergeCell ref="T5:U5"/>
    <mergeCell ref="V5:W5"/>
    <mergeCell ref="A1:X1"/>
    <mergeCell ref="A2:X2"/>
    <mergeCell ref="A3:X3"/>
    <mergeCell ref="A4:B5"/>
    <mergeCell ref="C4:F5"/>
    <mergeCell ref="G4:G5"/>
    <mergeCell ref="H4:K5"/>
    <mergeCell ref="L4:M5"/>
    <mergeCell ref="O4:P5"/>
    <mergeCell ref="Q4:X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Design Sheet</vt:lpstr>
      <vt:lpstr>Equal Angles</vt:lpstr>
      <vt:lpstr>'Design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Mohamed.Hosny</dc:creator>
  <cp:lastModifiedBy>عبدالرحمن محمد عبدالموجود دياب</cp:lastModifiedBy>
  <cp:lastPrinted>2022-06-07T10:32:19Z</cp:lastPrinted>
  <dcterms:created xsi:type="dcterms:W3CDTF">2022-06-07T08:05:38Z</dcterms:created>
  <dcterms:modified xsi:type="dcterms:W3CDTF">2025-04-18T03:42:27Z</dcterms:modified>
</cp:coreProperties>
</file>