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sections\"/>
    </mc:Choice>
  </mc:AlternateContent>
  <bookViews>
    <workbookView xWindow="0" yWindow="0" windowWidth="11970" windowHeight="4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2" i="1" l="1"/>
  <c r="D132" i="1"/>
  <c r="E132" i="1"/>
  <c r="F132" i="1"/>
  <c r="G132" i="1"/>
  <c r="H132" i="1"/>
  <c r="I132" i="1"/>
  <c r="J132" i="1"/>
  <c r="J133" i="1" s="1"/>
  <c r="K132" i="1"/>
  <c r="K133" i="1" s="1"/>
  <c r="B132" i="1"/>
  <c r="B133" i="1" s="1"/>
  <c r="C97" i="1"/>
  <c r="D97" i="1"/>
  <c r="E97" i="1"/>
  <c r="F97" i="1"/>
  <c r="G97" i="1"/>
  <c r="H97" i="1"/>
  <c r="I97" i="1"/>
  <c r="J97" i="1"/>
  <c r="K97" i="1"/>
  <c r="B97" i="1"/>
  <c r="C64" i="1"/>
  <c r="D64" i="1"/>
  <c r="E64" i="1"/>
  <c r="F64" i="1"/>
  <c r="G64" i="1"/>
  <c r="H64" i="1"/>
  <c r="I64" i="1"/>
  <c r="J64" i="1"/>
  <c r="K64" i="1"/>
  <c r="B64" i="1"/>
  <c r="C31" i="1"/>
  <c r="D31" i="1"/>
  <c r="E31" i="1"/>
  <c r="F31" i="1"/>
  <c r="G31" i="1"/>
  <c r="H31" i="1"/>
  <c r="I31" i="1"/>
  <c r="J31" i="1"/>
  <c r="K31" i="1"/>
  <c r="B31" i="1"/>
  <c r="C15" i="1"/>
  <c r="D15" i="1"/>
  <c r="E15" i="1"/>
  <c r="F15" i="1"/>
  <c r="G15" i="1"/>
  <c r="H15" i="1"/>
  <c r="I15" i="1"/>
  <c r="J15" i="1"/>
  <c r="K15" i="1"/>
  <c r="B15" i="1"/>
  <c r="C6" i="1"/>
  <c r="D6" i="1"/>
  <c r="E6" i="1"/>
  <c r="F6" i="1"/>
  <c r="G6" i="1"/>
  <c r="H6" i="1"/>
  <c r="I6" i="1"/>
  <c r="J6" i="1"/>
  <c r="K6" i="1"/>
  <c r="B6" i="1"/>
  <c r="K117" i="1"/>
  <c r="J117" i="1"/>
  <c r="I117" i="1"/>
  <c r="H117" i="1"/>
  <c r="G117" i="1"/>
  <c r="F117" i="1"/>
  <c r="E117" i="1"/>
  <c r="D117" i="1"/>
  <c r="C117" i="1"/>
  <c r="B117" i="1"/>
  <c r="K82" i="1"/>
  <c r="J82" i="1"/>
  <c r="I82" i="1"/>
  <c r="H82" i="1"/>
  <c r="G82" i="1"/>
  <c r="F82" i="1"/>
  <c r="E82" i="1"/>
  <c r="D82" i="1"/>
  <c r="C82" i="1"/>
  <c r="B82" i="1"/>
  <c r="C49" i="1"/>
  <c r="D49" i="1"/>
  <c r="E49" i="1"/>
  <c r="F49" i="1"/>
  <c r="G49" i="1"/>
  <c r="H49" i="1"/>
  <c r="I49" i="1"/>
  <c r="J49" i="1"/>
  <c r="K49" i="1"/>
  <c r="B49" i="1"/>
  <c r="C133" i="1"/>
  <c r="D133" i="1"/>
  <c r="E133" i="1"/>
  <c r="F133" i="1"/>
  <c r="G133" i="1"/>
  <c r="H133" i="1"/>
  <c r="I133" i="1"/>
  <c r="B108" i="1"/>
  <c r="C108" i="1"/>
  <c r="D108" i="1"/>
  <c r="E108" i="1"/>
  <c r="F108" i="1"/>
  <c r="G108" i="1"/>
  <c r="H108" i="1"/>
  <c r="I108" i="1"/>
  <c r="J108" i="1"/>
  <c r="K108" i="1"/>
  <c r="C40" i="1"/>
  <c r="D40" i="1"/>
  <c r="E40" i="1"/>
  <c r="F40" i="1"/>
  <c r="G40" i="1"/>
  <c r="H40" i="1"/>
  <c r="I40" i="1"/>
  <c r="J40" i="1"/>
  <c r="K40" i="1"/>
  <c r="B40" i="1"/>
  <c r="C73" i="1"/>
  <c r="D73" i="1"/>
  <c r="E73" i="1"/>
  <c r="F73" i="1"/>
  <c r="G73" i="1"/>
  <c r="H73" i="1"/>
  <c r="I73" i="1"/>
  <c r="J73" i="1"/>
  <c r="K73" i="1"/>
  <c r="B73" i="1"/>
  <c r="K98" i="1" l="1"/>
  <c r="J98" i="1"/>
  <c r="I98" i="1"/>
  <c r="H98" i="1"/>
  <c r="G98" i="1"/>
  <c r="F98" i="1"/>
  <c r="E98" i="1"/>
  <c r="D98" i="1"/>
  <c r="C98" i="1"/>
  <c r="B98" i="1"/>
  <c r="K65" i="1"/>
  <c r="J65" i="1"/>
  <c r="I65" i="1"/>
  <c r="H65" i="1"/>
  <c r="G65" i="1"/>
  <c r="F65" i="1"/>
  <c r="E65" i="1"/>
  <c r="D65" i="1"/>
  <c r="C65" i="1"/>
  <c r="B65" i="1"/>
  <c r="C32" i="1"/>
  <c r="D32" i="1"/>
  <c r="E32" i="1"/>
  <c r="F32" i="1"/>
  <c r="G32" i="1"/>
  <c r="H32" i="1"/>
  <c r="I32" i="1"/>
  <c r="J32" i="1"/>
  <c r="K32" i="1"/>
  <c r="B32" i="1"/>
  <c r="K127" i="1" l="1"/>
  <c r="K128" i="1" s="1"/>
  <c r="K113" i="1"/>
  <c r="J127" i="1"/>
  <c r="J128" i="1" s="1"/>
  <c r="I127" i="1"/>
  <c r="I128" i="1" s="1"/>
  <c r="H127" i="1"/>
  <c r="H128" i="1" s="1"/>
  <c r="G127" i="1"/>
  <c r="G128" i="1" s="1"/>
  <c r="F127" i="1"/>
  <c r="F128" i="1" s="1"/>
  <c r="E127" i="1"/>
  <c r="E128" i="1" s="1"/>
  <c r="D127" i="1"/>
  <c r="D128" i="1" s="1"/>
  <c r="C127" i="1"/>
  <c r="C128" i="1" s="1"/>
  <c r="B127" i="1"/>
  <c r="B128" i="1" s="1"/>
  <c r="J113" i="1"/>
  <c r="I113" i="1"/>
  <c r="H113" i="1"/>
  <c r="G113" i="1"/>
  <c r="F113" i="1"/>
  <c r="E113" i="1"/>
  <c r="D113" i="1"/>
  <c r="C113" i="1"/>
  <c r="B113" i="1"/>
  <c r="D93" i="1"/>
  <c r="K92" i="1"/>
  <c r="K93" i="1" s="1"/>
  <c r="J92" i="1"/>
  <c r="J93" i="1" s="1"/>
  <c r="I92" i="1"/>
  <c r="I93" i="1" s="1"/>
  <c r="H92" i="1"/>
  <c r="H93" i="1" s="1"/>
  <c r="G92" i="1"/>
  <c r="G93" i="1" s="1"/>
  <c r="F92" i="1"/>
  <c r="F93" i="1" s="1"/>
  <c r="E92" i="1"/>
  <c r="E93" i="1" s="1"/>
  <c r="D92" i="1"/>
  <c r="C92" i="1"/>
  <c r="C93" i="1" s="1"/>
  <c r="B92" i="1"/>
  <c r="B93" i="1" s="1"/>
  <c r="F79" i="1"/>
  <c r="K78" i="1"/>
  <c r="J78" i="1"/>
  <c r="I78" i="1"/>
  <c r="H78" i="1"/>
  <c r="G78" i="1"/>
  <c r="F78" i="1"/>
  <c r="E78" i="1"/>
  <c r="D78" i="1"/>
  <c r="C78" i="1"/>
  <c r="B78" i="1"/>
  <c r="K59" i="1"/>
  <c r="K60" i="1" s="1"/>
  <c r="J59" i="1"/>
  <c r="J60" i="1" s="1"/>
  <c r="I59" i="1"/>
  <c r="I60" i="1" s="1"/>
  <c r="H59" i="1"/>
  <c r="H60" i="1" s="1"/>
  <c r="G59" i="1"/>
  <c r="G60" i="1" s="1"/>
  <c r="F59" i="1"/>
  <c r="F60" i="1" s="1"/>
  <c r="E59" i="1"/>
  <c r="E60" i="1" s="1"/>
  <c r="D59" i="1"/>
  <c r="D60" i="1" s="1"/>
  <c r="C59" i="1"/>
  <c r="C60" i="1" s="1"/>
  <c r="B59" i="1"/>
  <c r="B60" i="1" s="1"/>
  <c r="K45" i="1"/>
  <c r="J45" i="1"/>
  <c r="I45" i="1"/>
  <c r="H45" i="1"/>
  <c r="G45" i="1"/>
  <c r="F45" i="1"/>
  <c r="E45" i="1"/>
  <c r="D45" i="1"/>
  <c r="C45" i="1"/>
  <c r="B45" i="1"/>
  <c r="C25" i="1"/>
  <c r="C26" i="1" s="1"/>
  <c r="D25" i="1"/>
  <c r="D26" i="1" s="1"/>
  <c r="E25" i="1"/>
  <c r="E26" i="1" s="1"/>
  <c r="F25" i="1"/>
  <c r="F26" i="1" s="1"/>
  <c r="G25" i="1"/>
  <c r="G26" i="1" s="1"/>
  <c r="H25" i="1"/>
  <c r="H26" i="1" s="1"/>
  <c r="I25" i="1"/>
  <c r="I26" i="1" s="1"/>
  <c r="J25" i="1"/>
  <c r="J26" i="1" s="1"/>
  <c r="K25" i="1"/>
  <c r="K26" i="1" s="1"/>
  <c r="B25" i="1"/>
  <c r="B26" i="1" s="1"/>
  <c r="C11" i="1"/>
  <c r="D11" i="1"/>
  <c r="E11" i="1"/>
  <c r="F11" i="1"/>
  <c r="G11" i="1"/>
  <c r="H11" i="1"/>
  <c r="I11" i="1"/>
  <c r="J11" i="1"/>
  <c r="K11" i="1"/>
  <c r="H12" i="1" l="1"/>
  <c r="H13" i="1"/>
  <c r="H19" i="1"/>
  <c r="H20" i="1" s="1"/>
  <c r="H16" i="1"/>
  <c r="G12" i="1"/>
  <c r="G19" i="1"/>
  <c r="G20" i="1" s="1"/>
  <c r="G13" i="1"/>
  <c r="G16" i="1"/>
  <c r="J12" i="1"/>
  <c r="J16" i="1"/>
  <c r="J13" i="1"/>
  <c r="J19" i="1"/>
  <c r="J20" i="1" s="1"/>
  <c r="F12" i="1"/>
  <c r="F19" i="1"/>
  <c r="F20" i="1" s="1"/>
  <c r="F13" i="1"/>
  <c r="F16" i="1"/>
  <c r="I12" i="1"/>
  <c r="I19" i="1"/>
  <c r="I20" i="1" s="1"/>
  <c r="I13" i="1"/>
  <c r="I16" i="1"/>
  <c r="K12" i="1"/>
  <c r="K16" i="1"/>
  <c r="K19" i="1"/>
  <c r="K20" i="1" s="1"/>
  <c r="K13" i="1"/>
  <c r="E12" i="1"/>
  <c r="E13" i="1"/>
  <c r="E19" i="1"/>
  <c r="E20" i="1" s="1"/>
  <c r="E16" i="1"/>
  <c r="D12" i="1"/>
  <c r="D19" i="1"/>
  <c r="D20" i="1" s="1"/>
  <c r="D13" i="1"/>
  <c r="D16" i="1"/>
  <c r="C12" i="1"/>
  <c r="C16" i="1"/>
  <c r="C19" i="1"/>
  <c r="C20" i="1" s="1"/>
  <c r="C13" i="1"/>
  <c r="J114" i="1"/>
  <c r="J118" i="1"/>
  <c r="J121" i="1"/>
  <c r="J122" i="1" s="1"/>
  <c r="J115" i="1"/>
  <c r="J116" i="1" s="1"/>
  <c r="J119" i="1" s="1"/>
  <c r="H79" i="1"/>
  <c r="H86" i="1"/>
  <c r="H87" i="1" s="1"/>
  <c r="H83" i="1"/>
  <c r="H80" i="1"/>
  <c r="H81" i="1" s="1"/>
  <c r="H84" i="1" s="1"/>
  <c r="I79" i="1"/>
  <c r="I86" i="1"/>
  <c r="I87" i="1" s="1"/>
  <c r="I83" i="1"/>
  <c r="I80" i="1"/>
  <c r="I81" i="1" s="1"/>
  <c r="I84" i="1" s="1"/>
  <c r="J79" i="1"/>
  <c r="J86" i="1"/>
  <c r="J87" i="1" s="1"/>
  <c r="J83" i="1"/>
  <c r="J80" i="1"/>
  <c r="J81" i="1" s="1"/>
  <c r="J84" i="1" s="1"/>
  <c r="B114" i="1"/>
  <c r="B118" i="1"/>
  <c r="B121" i="1"/>
  <c r="B122" i="1" s="1"/>
  <c r="B115" i="1"/>
  <c r="B116" i="1" s="1"/>
  <c r="B119" i="1" s="1"/>
  <c r="C114" i="1"/>
  <c r="C118" i="1"/>
  <c r="C121" i="1"/>
  <c r="C122" i="1" s="1"/>
  <c r="C115" i="1"/>
  <c r="C116" i="1" s="1"/>
  <c r="C119" i="1" s="1"/>
  <c r="F114" i="1"/>
  <c r="F121" i="1"/>
  <c r="F122" i="1" s="1"/>
  <c r="F115" i="1"/>
  <c r="F116" i="1" s="1"/>
  <c r="F119" i="1" s="1"/>
  <c r="F118" i="1"/>
  <c r="C79" i="1"/>
  <c r="C80" i="1"/>
  <c r="C81" i="1" s="1"/>
  <c r="C84" i="1" s="1"/>
  <c r="C86" i="1"/>
  <c r="C87" i="1" s="1"/>
  <c r="C83" i="1"/>
  <c r="E79" i="1"/>
  <c r="E80" i="1"/>
  <c r="E81" i="1" s="1"/>
  <c r="E84" i="1" s="1"/>
  <c r="E83" i="1"/>
  <c r="E86" i="1"/>
  <c r="E87" i="1" s="1"/>
  <c r="G114" i="1"/>
  <c r="G121" i="1"/>
  <c r="G122" i="1" s="1"/>
  <c r="G115" i="1"/>
  <c r="G116" i="1" s="1"/>
  <c r="G119" i="1" s="1"/>
  <c r="G118" i="1"/>
  <c r="D114" i="1"/>
  <c r="D121" i="1"/>
  <c r="D122" i="1" s="1"/>
  <c r="D115" i="1"/>
  <c r="D116" i="1" s="1"/>
  <c r="D119" i="1" s="1"/>
  <c r="D118" i="1"/>
  <c r="F86" i="1"/>
  <c r="F87" i="1" s="1"/>
  <c r="F83" i="1"/>
  <c r="F80" i="1"/>
  <c r="F81" i="1" s="1"/>
  <c r="F84" i="1" s="1"/>
  <c r="H114" i="1"/>
  <c r="H121" i="1"/>
  <c r="H122" i="1" s="1"/>
  <c r="H115" i="1"/>
  <c r="H116" i="1" s="1"/>
  <c r="H119" i="1" s="1"/>
  <c r="H118" i="1"/>
  <c r="K114" i="1"/>
  <c r="K118" i="1"/>
  <c r="K115" i="1"/>
  <c r="K116" i="1" s="1"/>
  <c r="K119" i="1" s="1"/>
  <c r="K121" i="1"/>
  <c r="K122" i="1" s="1"/>
  <c r="K79" i="1"/>
  <c r="K86" i="1"/>
  <c r="K87" i="1" s="1"/>
  <c r="K83" i="1"/>
  <c r="K80" i="1"/>
  <c r="K81" i="1" s="1"/>
  <c r="K84" i="1" s="1"/>
  <c r="B79" i="1"/>
  <c r="B83" i="1"/>
  <c r="B80" i="1"/>
  <c r="B81" i="1" s="1"/>
  <c r="B84" i="1" s="1"/>
  <c r="B86" i="1"/>
  <c r="B87" i="1" s="1"/>
  <c r="E114" i="1"/>
  <c r="E118" i="1"/>
  <c r="E121" i="1"/>
  <c r="E122" i="1" s="1"/>
  <c r="E115" i="1"/>
  <c r="E116" i="1" s="1"/>
  <c r="E119" i="1" s="1"/>
  <c r="D79" i="1"/>
  <c r="D80" i="1"/>
  <c r="D81" i="1" s="1"/>
  <c r="D84" i="1" s="1"/>
  <c r="D83" i="1"/>
  <c r="D86" i="1"/>
  <c r="D87" i="1" s="1"/>
  <c r="G79" i="1"/>
  <c r="G80" i="1"/>
  <c r="G81" i="1" s="1"/>
  <c r="G84" i="1" s="1"/>
  <c r="G86" i="1"/>
  <c r="G87" i="1" s="1"/>
  <c r="G83" i="1"/>
  <c r="I114" i="1"/>
  <c r="I121" i="1"/>
  <c r="I122" i="1" s="1"/>
  <c r="I115" i="1"/>
  <c r="I116" i="1" s="1"/>
  <c r="I119" i="1" s="1"/>
  <c r="I118" i="1"/>
  <c r="E47" i="1"/>
  <c r="E48" i="1" s="1"/>
  <c r="E51" i="1" s="1"/>
  <c r="E53" i="1"/>
  <c r="E54" i="1" s="1"/>
  <c r="E50" i="1"/>
  <c r="F47" i="1"/>
  <c r="F48" i="1" s="1"/>
  <c r="F51" i="1" s="1"/>
  <c r="F53" i="1"/>
  <c r="F54" i="1" s="1"/>
  <c r="F50" i="1"/>
  <c r="I50" i="1"/>
  <c r="I47" i="1"/>
  <c r="I48" i="1" s="1"/>
  <c r="I51" i="1" s="1"/>
  <c r="I53" i="1"/>
  <c r="I54" i="1" s="1"/>
  <c r="H50" i="1"/>
  <c r="H47" i="1"/>
  <c r="H48" i="1" s="1"/>
  <c r="H51" i="1" s="1"/>
  <c r="H53" i="1"/>
  <c r="H54" i="1" s="1"/>
  <c r="D53" i="1"/>
  <c r="D54" i="1" s="1"/>
  <c r="D50" i="1"/>
  <c r="D47" i="1"/>
  <c r="D48" i="1" s="1"/>
  <c r="D51" i="1" s="1"/>
  <c r="J50" i="1"/>
  <c r="J47" i="1"/>
  <c r="J48" i="1" s="1"/>
  <c r="J51" i="1" s="1"/>
  <c r="J53" i="1"/>
  <c r="J54" i="1" s="1"/>
  <c r="K50" i="1"/>
  <c r="K47" i="1"/>
  <c r="K48" i="1" s="1"/>
  <c r="K51" i="1" s="1"/>
  <c r="K53" i="1"/>
  <c r="K54" i="1" s="1"/>
  <c r="G47" i="1"/>
  <c r="G48" i="1" s="1"/>
  <c r="G51" i="1" s="1"/>
  <c r="G53" i="1"/>
  <c r="G54" i="1" s="1"/>
  <c r="G50" i="1"/>
  <c r="B47" i="1"/>
  <c r="B48" i="1" s="1"/>
  <c r="B51" i="1" s="1"/>
  <c r="B50" i="1"/>
  <c r="C53" i="1"/>
  <c r="C54" i="1" s="1"/>
  <c r="C50" i="1"/>
  <c r="C47" i="1"/>
  <c r="C48" i="1" s="1"/>
  <c r="C51" i="1" s="1"/>
  <c r="F46" i="1"/>
  <c r="I46" i="1"/>
  <c r="D46" i="1"/>
  <c r="E46" i="1"/>
  <c r="G46" i="1"/>
  <c r="H46" i="1"/>
  <c r="J46" i="1"/>
  <c r="K46" i="1"/>
  <c r="B46" i="1"/>
  <c r="B53" i="1"/>
  <c r="B54" i="1" s="1"/>
  <c r="C46" i="1"/>
  <c r="L114" i="1"/>
  <c r="L128" i="1"/>
  <c r="L93" i="1"/>
  <c r="L60" i="1"/>
  <c r="L26" i="1"/>
  <c r="B52" i="1" l="1"/>
  <c r="K52" i="1"/>
  <c r="H120" i="1"/>
  <c r="K120" i="1"/>
  <c r="G120" i="1"/>
  <c r="I120" i="1"/>
  <c r="J120" i="1"/>
  <c r="F120" i="1"/>
  <c r="E120" i="1"/>
  <c r="D120" i="1"/>
  <c r="C120" i="1"/>
  <c r="B120" i="1"/>
  <c r="E85" i="1"/>
  <c r="G85" i="1"/>
  <c r="F85" i="1"/>
  <c r="I85" i="1"/>
  <c r="H85" i="1"/>
  <c r="J85" i="1"/>
  <c r="K85" i="1"/>
  <c r="D85" i="1"/>
  <c r="C85" i="1"/>
  <c r="B85" i="1"/>
  <c r="G52" i="1"/>
  <c r="C52" i="1"/>
  <c r="J52" i="1"/>
  <c r="I52" i="1"/>
  <c r="H52" i="1"/>
  <c r="F52" i="1"/>
  <c r="E52" i="1"/>
  <c r="D52" i="1"/>
  <c r="K14" i="1"/>
  <c r="K17" i="1" s="1"/>
  <c r="K18" i="1" s="1"/>
  <c r="J14" i="1"/>
  <c r="J17" i="1" s="1"/>
  <c r="J18" i="1" s="1"/>
  <c r="I14" i="1"/>
  <c r="I17" i="1" s="1"/>
  <c r="I18" i="1" s="1"/>
  <c r="H14" i="1"/>
  <c r="H17" i="1" s="1"/>
  <c r="H18" i="1" s="1"/>
  <c r="G14" i="1"/>
  <c r="G17" i="1" s="1"/>
  <c r="G18" i="1" s="1"/>
  <c r="F14" i="1"/>
  <c r="F17" i="1" s="1"/>
  <c r="F18" i="1" s="1"/>
  <c r="E14" i="1"/>
  <c r="E17" i="1" s="1"/>
  <c r="E18" i="1" s="1"/>
  <c r="D14" i="1"/>
  <c r="D17" i="1" s="1"/>
  <c r="D18" i="1" s="1"/>
  <c r="C14" i="1"/>
  <c r="C17" i="1" s="1"/>
  <c r="C18" i="1" s="1"/>
  <c r="L79" i="1"/>
  <c r="B94" i="1" s="1"/>
  <c r="L46" i="1"/>
  <c r="B61" i="1" s="1"/>
  <c r="B129" i="1"/>
  <c r="B140" i="1"/>
  <c r="B11" i="1" l="1"/>
  <c r="B12" i="1" l="1"/>
  <c r="L12" i="1" s="1"/>
  <c r="B27" i="1" s="1"/>
  <c r="B16" i="1"/>
  <c r="B19" i="1"/>
  <c r="B20" i="1" s="1"/>
  <c r="B13" i="1"/>
  <c r="B141" i="1" l="1"/>
  <c r="B142" i="1" s="1"/>
  <c r="B14" i="1"/>
  <c r="B17" i="1" s="1"/>
  <c r="B18" i="1" s="1"/>
</calcChain>
</file>

<file path=xl/sharedStrings.xml><?xml version="1.0" encoding="utf-8"?>
<sst xmlns="http://schemas.openxmlformats.org/spreadsheetml/2006/main" count="146" uniqueCount="50">
  <si>
    <t>number</t>
  </si>
  <si>
    <t>sum</t>
  </si>
  <si>
    <t>box sections weight equals</t>
  </si>
  <si>
    <t>%</t>
  </si>
  <si>
    <t>Diagonal members</t>
  </si>
  <si>
    <t>lower elements</t>
  </si>
  <si>
    <t>upper elements</t>
  </si>
  <si>
    <t>vertical elements</t>
  </si>
  <si>
    <t>total data</t>
  </si>
  <si>
    <t>total angles volume</t>
  </si>
  <si>
    <t>total box volumes</t>
  </si>
  <si>
    <t>save percentage</t>
  </si>
  <si>
    <t>mm3</t>
  </si>
  <si>
    <t xml:space="preserve">welding thickness mm </t>
  </si>
  <si>
    <t xml:space="preserve">angles volume mm3 </t>
  </si>
  <si>
    <t>angles area mm2</t>
  </si>
  <si>
    <t>angles thinckness    mm</t>
  </si>
  <si>
    <t xml:space="preserve">angles height    mm </t>
  </si>
  <si>
    <t>angles count</t>
  </si>
  <si>
    <t>box volume        mm3</t>
  </si>
  <si>
    <t>box area       mm2</t>
  </si>
  <si>
    <t>box thickness    mm</t>
  </si>
  <si>
    <t>box height      mm</t>
  </si>
  <si>
    <t>tension         tons</t>
  </si>
  <si>
    <t>compression      tons</t>
  </si>
  <si>
    <t>length           meter</t>
  </si>
  <si>
    <t>-</t>
  </si>
  <si>
    <t>welding length  cm</t>
  </si>
  <si>
    <t>welding length cm</t>
  </si>
  <si>
    <t>K factor</t>
  </si>
  <si>
    <t>effective length meter</t>
  </si>
  <si>
    <t>Angles calculations</t>
  </si>
  <si>
    <t>Weld calculations</t>
  </si>
  <si>
    <t xml:space="preserve">λ max </t>
  </si>
  <si>
    <t>L / d</t>
  </si>
  <si>
    <t>applied tension stress</t>
  </si>
  <si>
    <t>applied compression stress</t>
  </si>
  <si>
    <t>allowable compression stress</t>
  </si>
  <si>
    <t>yield stress</t>
  </si>
  <si>
    <t>t/cm2</t>
  </si>
  <si>
    <t>radius of gyration i</t>
  </si>
  <si>
    <t>the calculations of angles not corrected , so the statistics of amount of steel saved is not true</t>
  </si>
  <si>
    <t>Tension applied/allowable %</t>
  </si>
  <si>
    <t>compression applied /allowable %</t>
  </si>
  <si>
    <t>compression applied/allowable %</t>
  </si>
  <si>
    <t>Tension applied/allowable%</t>
  </si>
  <si>
    <t>compression applied/allowable%</t>
  </si>
  <si>
    <t>used boxes</t>
  </si>
  <si>
    <t>h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</si>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</sst>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0" fontId="0" fillId="4" borderId="2" xfId="0" applyFont="1" applyFill="1" applyBorder="1"/>
    <xf numFmtId="0" fontId="0" fillId="0" borderId="4" xfId="0" applyFont="1" applyBorder="1"/>
    <xf numFmtId="0" fontId="0" fillId="4" borderId="4" xfId="0" applyFont="1" applyFill="1" applyBorder="1"/>
    <xf numFmtId="0" fontId="2" fillId="3" borderId="4" xfId="2" applyBorder="1"/>
    <xf numFmtId="0" fontId="2" fillId="3" borderId="3" xfId="2" applyBorder="1"/>
    <xf numFmtId="0" fontId="2" fillId="3" borderId="1" xfId="2" applyBorder="1"/>
    <xf numFmtId="0" fontId="0" fillId="0" borderId="0" xfId="0" applyAlignment="1">
      <alignment horizontal="center" vertical="center"/>
    </xf>
    <xf numFmtId="0" fontId="2" fillId="3" borderId="0" xfId="2" applyBorder="1"/>
    <xf numFmtId="0" fontId="3" fillId="5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6" borderId="4" xfId="4" applyBorder="1"/>
    <xf numFmtId="0" fontId="1" fillId="2" borderId="0" xfId="1"/>
    <xf numFmtId="0" fontId="0" fillId="2" borderId="0" xfId="1" applyFont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3" fillId="5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3" fillId="5" borderId="4" xfId="3" applyBorder="1" applyAlignment="1">
      <alignment horizontal="center" vertical="center"/>
    </xf>
    <xf numFmtId="0" fontId="3" fillId="5" borderId="0" xfId="3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7" borderId="0" xfId="5" applyAlignment="1">
      <alignment horizontal="center" vertical="center"/>
    </xf>
    <xf numFmtId="0" fontId="1" fillId="7" borderId="0" xfId="5" applyAlignment="1">
      <alignment horizontal="center" vertical="center"/>
    </xf>
    <xf numFmtId="0" fontId="4" fillId="6" borderId="0" xfId="4" applyAlignment="1">
      <alignment horizontal="center" vertical="center" wrapText="1"/>
    </xf>
  </cellXfs>
  <cellStyles count="6">
    <cellStyle name="20% - Accent1" xfId="1" builtinId="30"/>
    <cellStyle name="40% - Accent1" xfId="5" builtinId="31"/>
    <cellStyle name="Accent5" xfId="2" builtinId="45"/>
    <cellStyle name="Bad" xfId="4" builtinId="27"/>
    <cellStyle name="Good" xfId="3" builtinId="26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9"/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392851</xdr:colOff>
      <xdr:row>0</xdr:row>
      <xdr:rowOff>0</xdr:rowOff>
    </xdr:from>
    <xdr:to>
      <xdr:col>23</xdr:col>
      <xdr:colOff>428625</xdr:colOff>
      <xdr:row>41</xdr:row>
      <xdr:rowOff>117328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51E8F81-2B18-D097-ED5F-4F27DF486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8451" y="0"/>
          <a:ext cx="7350974" cy="79278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11</xdr:col>
      <xdr:colOff>95250</xdr:colOff>
      <xdr:row>38</xdr:row>
      <xdr:rowOff>135060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61899CD-52BD-AFA9-7E47-E547E751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6781800" cy="7374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abSelected="1" topLeftCell="A109" zoomScale="115" zoomScaleNormal="115" workbookViewId="0">
      <selection activeCell="B135" sqref="B135"/>
    </sheetView>
  </sheetViews>
  <sheetFormatPr defaultRowHeight="15" x14ac:dyDescent="0.25"/>
  <cols>
    <col min="1" max="1" width="32.140625" bestFit="1" customWidth="1"/>
    <col min="2" max="9" width="11" customWidth="1"/>
    <col min="10" max="11" width="12" customWidth="1"/>
  </cols>
  <sheetData>
    <row r="1" spans="1:17" x14ac:dyDescent="0.25">
      <c r="A1" s="24" t="s">
        <v>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N1" s="30" t="s">
        <v>38</v>
      </c>
      <c r="O1" s="30"/>
      <c r="P1" s="31">
        <v>3.6</v>
      </c>
      <c r="Q1" s="31" t="s">
        <v>39</v>
      </c>
    </row>
    <row r="2" spans="1:17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7" x14ac:dyDescent="0.25">
      <c r="A3" s="5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1">
        <v>7</v>
      </c>
      <c r="I3" s="4">
        <v>8</v>
      </c>
      <c r="J3" s="4">
        <v>9</v>
      </c>
      <c r="K3" s="4">
        <v>10</v>
      </c>
      <c r="L3" s="4" t="s">
        <v>1</v>
      </c>
    </row>
    <row r="4" spans="1:17" x14ac:dyDescent="0.25">
      <c r="A4" s="5" t="s">
        <v>25</v>
      </c>
      <c r="B4" s="2">
        <v>2.8</v>
      </c>
      <c r="C4" s="2">
        <v>3</v>
      </c>
      <c r="D4" s="2">
        <v>3</v>
      </c>
      <c r="E4" s="2">
        <v>3.1</v>
      </c>
      <c r="F4" s="2">
        <v>3.2</v>
      </c>
      <c r="G4" s="2">
        <v>3.3</v>
      </c>
      <c r="H4" s="2">
        <v>3.4</v>
      </c>
      <c r="I4" s="2">
        <v>3.5</v>
      </c>
      <c r="J4" s="2">
        <v>3.6</v>
      </c>
      <c r="K4" s="2">
        <v>3.7</v>
      </c>
      <c r="L4" s="2"/>
      <c r="N4" s="32" t="s">
        <v>41</v>
      </c>
      <c r="O4" s="32"/>
      <c r="P4" s="32"/>
      <c r="Q4" s="32"/>
    </row>
    <row r="5" spans="1:17" x14ac:dyDescent="0.25">
      <c r="A5" s="5" t="s">
        <v>29</v>
      </c>
      <c r="B5" s="2">
        <v>1.2</v>
      </c>
      <c r="C5" s="2">
        <v>1.2</v>
      </c>
      <c r="D5" s="2">
        <v>1.2</v>
      </c>
      <c r="E5" s="2">
        <v>1.2</v>
      </c>
      <c r="F5" s="2">
        <v>1.2</v>
      </c>
      <c r="G5" s="2">
        <v>1.2</v>
      </c>
      <c r="H5" s="2">
        <v>1.2</v>
      </c>
      <c r="I5" s="2">
        <v>1.2</v>
      </c>
      <c r="J5" s="2">
        <v>1.2</v>
      </c>
      <c r="K5" s="2">
        <v>1.2</v>
      </c>
      <c r="L5" s="2"/>
      <c r="N5" s="32"/>
      <c r="O5" s="32"/>
      <c r="P5" s="32"/>
      <c r="Q5" s="32"/>
    </row>
    <row r="6" spans="1:17" x14ac:dyDescent="0.25">
      <c r="A6" s="5" t="s">
        <v>30</v>
      </c>
      <c r="B6" s="2">
        <f>B4*B5</f>
        <v>3.36</v>
      </c>
      <c r="C6" s="2">
        <f t="shared" ref="C6:K6" si="0">C4*C5</f>
        <v>3.5999999999999996</v>
      </c>
      <c r="D6" s="2">
        <f t="shared" si="0"/>
        <v>3.5999999999999996</v>
      </c>
      <c r="E6" s="2">
        <f t="shared" si="0"/>
        <v>3.7199999999999998</v>
      </c>
      <c r="F6" s="2">
        <f t="shared" si="0"/>
        <v>3.84</v>
      </c>
      <c r="G6" s="2">
        <f t="shared" si="0"/>
        <v>3.9599999999999995</v>
      </c>
      <c r="H6" s="2">
        <f t="shared" si="0"/>
        <v>4.08</v>
      </c>
      <c r="I6" s="2">
        <f t="shared" si="0"/>
        <v>4.2</v>
      </c>
      <c r="J6" s="2">
        <f t="shared" si="0"/>
        <v>4.32</v>
      </c>
      <c r="K6" s="2">
        <f t="shared" si="0"/>
        <v>4.4400000000000004</v>
      </c>
      <c r="L6" s="2"/>
      <c r="N6" s="32"/>
      <c r="O6" s="32"/>
      <c r="P6" s="32"/>
      <c r="Q6" s="32"/>
    </row>
    <row r="7" spans="1:17" x14ac:dyDescent="0.25">
      <c r="A7" s="5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0.5</v>
      </c>
      <c r="I7" s="3">
        <v>0.65</v>
      </c>
      <c r="J7" s="3">
        <v>1</v>
      </c>
      <c r="K7" s="3">
        <v>1.3</v>
      </c>
      <c r="L7" s="3"/>
      <c r="N7" s="32"/>
      <c r="O7" s="32"/>
      <c r="P7" s="32"/>
      <c r="Q7" s="32"/>
    </row>
    <row r="8" spans="1:17" x14ac:dyDescent="0.25">
      <c r="A8" s="5" t="s">
        <v>23</v>
      </c>
      <c r="B8" s="2">
        <v>16</v>
      </c>
      <c r="C8" s="2">
        <v>13</v>
      </c>
      <c r="D8" s="2">
        <v>11</v>
      </c>
      <c r="E8" s="2">
        <v>9</v>
      </c>
      <c r="F8" s="2">
        <v>7</v>
      </c>
      <c r="G8" s="2">
        <v>5</v>
      </c>
      <c r="H8" s="2">
        <v>4</v>
      </c>
      <c r="I8" s="2">
        <v>2</v>
      </c>
      <c r="J8" s="2">
        <v>0.8</v>
      </c>
      <c r="K8" s="2">
        <v>0.8</v>
      </c>
      <c r="L8" s="2"/>
      <c r="N8" s="32"/>
      <c r="O8" s="32"/>
      <c r="P8" s="32"/>
      <c r="Q8" s="32"/>
    </row>
    <row r="9" spans="1:17" x14ac:dyDescent="0.25">
      <c r="A9" s="5" t="s">
        <v>22</v>
      </c>
      <c r="B9" s="3">
        <v>60</v>
      </c>
      <c r="C9" s="3">
        <v>60</v>
      </c>
      <c r="D9" s="3">
        <v>60</v>
      </c>
      <c r="E9" s="3">
        <v>60</v>
      </c>
      <c r="F9" s="3">
        <v>60</v>
      </c>
      <c r="G9" s="3">
        <v>60</v>
      </c>
      <c r="H9" s="3">
        <v>60</v>
      </c>
      <c r="I9" s="3">
        <v>70</v>
      </c>
      <c r="J9" s="3">
        <v>70</v>
      </c>
      <c r="K9" s="3">
        <v>70</v>
      </c>
      <c r="L9" s="3"/>
      <c r="N9" s="32"/>
      <c r="O9" s="32"/>
      <c r="P9" s="32"/>
      <c r="Q9" s="32"/>
    </row>
    <row r="10" spans="1:17" x14ac:dyDescent="0.25">
      <c r="A10" s="5" t="s">
        <v>21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4</v>
      </c>
      <c r="I10" s="2">
        <v>5</v>
      </c>
      <c r="J10" s="2">
        <v>5</v>
      </c>
      <c r="K10" s="2">
        <v>5</v>
      </c>
      <c r="L10" s="2"/>
      <c r="N10" s="32"/>
      <c r="O10" s="32"/>
      <c r="P10" s="32"/>
      <c r="Q10" s="32"/>
    </row>
    <row r="11" spans="1:17" x14ac:dyDescent="0.25">
      <c r="A11" s="5" t="s">
        <v>20</v>
      </c>
      <c r="B11" s="3">
        <f>B9*B9-POWER(B9-2*B10,2)</f>
        <v>896</v>
      </c>
      <c r="C11" s="3">
        <f t="shared" ref="C11:K11" si="1">C9*C9-POWER(C9-2*C10,2)</f>
        <v>896</v>
      </c>
      <c r="D11" s="3">
        <f t="shared" si="1"/>
        <v>896</v>
      </c>
      <c r="E11" s="3">
        <f t="shared" si="1"/>
        <v>896</v>
      </c>
      <c r="F11" s="3">
        <f t="shared" si="1"/>
        <v>896</v>
      </c>
      <c r="G11" s="3">
        <f t="shared" si="1"/>
        <v>896</v>
      </c>
      <c r="H11" s="3">
        <f t="shared" si="1"/>
        <v>896</v>
      </c>
      <c r="I11" s="3">
        <f t="shared" si="1"/>
        <v>1300</v>
      </c>
      <c r="J11" s="3">
        <f t="shared" si="1"/>
        <v>1300</v>
      </c>
      <c r="K11" s="3">
        <f t="shared" si="1"/>
        <v>1300</v>
      </c>
      <c r="L11" s="3"/>
      <c r="N11" s="32"/>
      <c r="O11" s="32"/>
      <c r="P11" s="32"/>
      <c r="Q11" s="32"/>
    </row>
    <row r="12" spans="1:17" x14ac:dyDescent="0.25">
      <c r="A12" s="5" t="s">
        <v>19</v>
      </c>
      <c r="B12" s="2">
        <f>B11*B4*1000</f>
        <v>2508799.9999999995</v>
      </c>
      <c r="C12" s="2">
        <f t="shared" ref="C12:K12" si="2">C11*C4*1000</f>
        <v>2688000</v>
      </c>
      <c r="D12" s="2">
        <f t="shared" si="2"/>
        <v>2688000</v>
      </c>
      <c r="E12" s="2">
        <f t="shared" si="2"/>
        <v>2777600</v>
      </c>
      <c r="F12" s="2">
        <f t="shared" si="2"/>
        <v>2867200.0000000005</v>
      </c>
      <c r="G12" s="2">
        <f t="shared" si="2"/>
        <v>2956799.9999999995</v>
      </c>
      <c r="H12" s="2">
        <f t="shared" si="2"/>
        <v>3046400</v>
      </c>
      <c r="I12" s="2">
        <f t="shared" si="2"/>
        <v>4550000</v>
      </c>
      <c r="J12" s="2">
        <f t="shared" si="2"/>
        <v>4680000</v>
      </c>
      <c r="K12" s="2">
        <f t="shared" si="2"/>
        <v>4810000</v>
      </c>
      <c r="L12" s="2">
        <f>SUM(Sheet1!$B12:$K12)</f>
        <v>33572800</v>
      </c>
    </row>
    <row r="13" spans="1:17" x14ac:dyDescent="0.25">
      <c r="A13" s="5" t="s">
        <v>40</v>
      </c>
      <c r="B13" s="2">
        <f>POWER(     (POWER(B9,4)/12 - POWER(B9-2*B10, 4)/12)        / B11,0.5)</f>
        <v>22.920151250228113</v>
      </c>
      <c r="C13" s="2">
        <f t="shared" ref="C13:K13" si="3">POWER(     (POWER(C9,4)/12 - POWER(C9-2*C10, 4)/12)        / C11,0.5)</f>
        <v>22.920151250228113</v>
      </c>
      <c r="D13" s="2">
        <f t="shared" si="3"/>
        <v>22.920151250228113</v>
      </c>
      <c r="E13" s="2">
        <f t="shared" si="3"/>
        <v>22.920151250228113</v>
      </c>
      <c r="F13" s="2">
        <f t="shared" si="3"/>
        <v>22.920151250228113</v>
      </c>
      <c r="G13" s="2">
        <f t="shared" si="3"/>
        <v>22.920151250228113</v>
      </c>
      <c r="H13" s="2">
        <f t="shared" si="3"/>
        <v>22.920151250228113</v>
      </c>
      <c r="I13" s="2">
        <f t="shared" si="3"/>
        <v>26.614532371118852</v>
      </c>
      <c r="J13" s="2">
        <f t="shared" si="3"/>
        <v>26.614532371118852</v>
      </c>
      <c r="K13" s="2">
        <f t="shared" si="3"/>
        <v>26.614532371118852</v>
      </c>
      <c r="L13" s="2"/>
    </row>
    <row r="14" spans="1:17" x14ac:dyDescent="0.25">
      <c r="A14" s="5" t="s">
        <v>33</v>
      </c>
      <c r="B14" s="2">
        <f>B6*1000/B13</f>
        <v>146.59589124511382</v>
      </c>
      <c r="C14" s="2">
        <f t="shared" ref="C14:K14" si="4">C6*1000/C13</f>
        <v>157.0670263340505</v>
      </c>
      <c r="D14" s="2">
        <f t="shared" si="4"/>
        <v>157.0670263340505</v>
      </c>
      <c r="E14" s="2">
        <f t="shared" si="4"/>
        <v>162.30259387851885</v>
      </c>
      <c r="F14" s="2">
        <f t="shared" si="4"/>
        <v>167.53816142298723</v>
      </c>
      <c r="G14" s="2">
        <f t="shared" si="4"/>
        <v>172.77372896745555</v>
      </c>
      <c r="H14" s="2">
        <f t="shared" si="4"/>
        <v>178.00929651192394</v>
      </c>
      <c r="I14" s="2">
        <f t="shared" si="4"/>
        <v>157.80852135345768</v>
      </c>
      <c r="J14" s="2">
        <f t="shared" si="4"/>
        <v>162.31733624927077</v>
      </c>
      <c r="K14" s="2">
        <f t="shared" si="4"/>
        <v>166.82615114508383</v>
      </c>
      <c r="L14" s="2"/>
      <c r="N14" s="23" t="s">
        <v>47</v>
      </c>
      <c r="O14" s="23"/>
    </row>
    <row r="15" spans="1:17" x14ac:dyDescent="0.25">
      <c r="A15" s="5" t="s">
        <v>34</v>
      </c>
      <c r="B15" s="2">
        <f>B4*1000/B9</f>
        <v>46.666666666666664</v>
      </c>
      <c r="C15" s="2">
        <f t="shared" ref="C15:K15" si="5">C4*1000/C9</f>
        <v>50</v>
      </c>
      <c r="D15" s="2">
        <f t="shared" si="5"/>
        <v>50</v>
      </c>
      <c r="E15" s="2">
        <f t="shared" si="5"/>
        <v>51.666666666666664</v>
      </c>
      <c r="F15" s="2">
        <f t="shared" si="5"/>
        <v>53.333333333333336</v>
      </c>
      <c r="G15" s="2">
        <f t="shared" si="5"/>
        <v>55</v>
      </c>
      <c r="H15" s="2">
        <f t="shared" si="5"/>
        <v>56.666666666666664</v>
      </c>
      <c r="I15" s="2">
        <f t="shared" si="5"/>
        <v>50</v>
      </c>
      <c r="J15" s="2">
        <f t="shared" si="5"/>
        <v>51.428571428571431</v>
      </c>
      <c r="K15" s="2">
        <f t="shared" si="5"/>
        <v>52.857142857142854</v>
      </c>
      <c r="L15" s="2"/>
      <c r="N15" t="s">
        <v>48</v>
      </c>
      <c r="O15" t="s">
        <v>49</v>
      </c>
    </row>
    <row r="16" spans="1:17" x14ac:dyDescent="0.25">
      <c r="A16" s="5" t="s">
        <v>36</v>
      </c>
      <c r="B16" s="2">
        <f>B7/(B11*0.01)</f>
        <v>0</v>
      </c>
      <c r="C16" s="2">
        <f t="shared" ref="C16:K16" si="6">C7/(C11*0.01)</f>
        <v>0</v>
      </c>
      <c r="D16" s="2">
        <f t="shared" si="6"/>
        <v>0</v>
      </c>
      <c r="E16" s="2">
        <f t="shared" si="6"/>
        <v>0</v>
      </c>
      <c r="F16" s="2">
        <f t="shared" si="6"/>
        <v>0</v>
      </c>
      <c r="G16" s="2">
        <f t="shared" si="6"/>
        <v>0</v>
      </c>
      <c r="H16" s="2">
        <f t="shared" si="6"/>
        <v>5.5803571428571425E-2</v>
      </c>
      <c r="I16" s="2">
        <f t="shared" si="6"/>
        <v>0.05</v>
      </c>
      <c r="J16" s="2">
        <f t="shared" si="6"/>
        <v>7.6923076923076927E-2</v>
      </c>
      <c r="K16" s="2">
        <f t="shared" si="6"/>
        <v>0.1</v>
      </c>
      <c r="L16" s="2"/>
      <c r="N16">
        <v>90</v>
      </c>
      <c r="O16">
        <v>5</v>
      </c>
    </row>
    <row r="17" spans="1:15" x14ac:dyDescent="0.25">
      <c r="A17" s="5" t="s">
        <v>37</v>
      </c>
      <c r="B17" s="2">
        <f>IF(B14&lt;100, 0.58*$P$1-6.5*POWER(10,-5)*POWER(B14,2), 7500/POWER(B14,2))</f>
        <v>0.34899376417233563</v>
      </c>
      <c r="C17" s="2">
        <f t="shared" ref="C17:K17" si="7">IF(C14&lt;100, 0.58*$P$1-6.5*POWER(10,-5)*POWER(C14,2), 7500/POWER(C14,2))</f>
        <v>0.30401234567901242</v>
      </c>
      <c r="D17" s="2">
        <f t="shared" si="7"/>
        <v>0.30401234567901242</v>
      </c>
      <c r="E17" s="2">
        <f t="shared" si="7"/>
        <v>0.28471499595328947</v>
      </c>
      <c r="F17" s="2">
        <f t="shared" si="7"/>
        <v>0.26719835069444442</v>
      </c>
      <c r="G17" s="2">
        <f t="shared" si="7"/>
        <v>0.25124987246199371</v>
      </c>
      <c r="H17" s="2">
        <f t="shared" si="7"/>
        <v>0.23668781237985387</v>
      </c>
      <c r="I17" s="2">
        <f t="shared" si="7"/>
        <v>0.30116213151927435</v>
      </c>
      <c r="J17" s="2">
        <f t="shared" si="7"/>
        <v>0.28466328017832643</v>
      </c>
      <c r="K17" s="2">
        <f t="shared" si="7"/>
        <v>0.26948401103806507</v>
      </c>
      <c r="L17" s="2"/>
      <c r="N17">
        <v>80</v>
      </c>
      <c r="O17">
        <v>5</v>
      </c>
    </row>
    <row r="18" spans="1:15" x14ac:dyDescent="0.25">
      <c r="A18" s="5" t="s">
        <v>43</v>
      </c>
      <c r="B18" s="2" t="str">
        <f>IF((B16)/B17 &gt;1, "not safe", FIXED(((B16)/B17) * 100, 2) )</f>
        <v>0.00</v>
      </c>
      <c r="C18" s="2" t="str">
        <f t="shared" ref="C18:K18" si="8">IF((C16)/C17 &gt;1, "not safe", FIXED(((C16)/C17) * 100, 2) )</f>
        <v>0.00</v>
      </c>
      <c r="D18" s="2" t="str">
        <f t="shared" si="8"/>
        <v>0.00</v>
      </c>
      <c r="E18" s="2" t="str">
        <f t="shared" si="8"/>
        <v>0.00</v>
      </c>
      <c r="F18" s="2" t="str">
        <f t="shared" si="8"/>
        <v>0.00</v>
      </c>
      <c r="G18" s="2" t="str">
        <f t="shared" si="8"/>
        <v>0.00</v>
      </c>
      <c r="H18" s="2" t="str">
        <f t="shared" si="8"/>
        <v>23.58</v>
      </c>
      <c r="I18" s="2" t="str">
        <f t="shared" si="8"/>
        <v>16.60</v>
      </c>
      <c r="J18" s="2" t="str">
        <f t="shared" si="8"/>
        <v>27.02</v>
      </c>
      <c r="K18" s="2" t="str">
        <f t="shared" si="8"/>
        <v>37.11</v>
      </c>
      <c r="L18" s="2"/>
      <c r="N18">
        <v>70</v>
      </c>
      <c r="O18">
        <v>5</v>
      </c>
    </row>
    <row r="19" spans="1:15" x14ac:dyDescent="0.25">
      <c r="A19" s="5" t="s">
        <v>35</v>
      </c>
      <c r="B19" s="2">
        <f>B8/(B11*0.01)</f>
        <v>1.7857142857142856</v>
      </c>
      <c r="C19" s="2">
        <f>C8/(C11*0.01)</f>
        <v>1.450892857142857</v>
      </c>
      <c r="D19" s="2">
        <f>D8/(D11*0.01)</f>
        <v>1.2276785714285714</v>
      </c>
      <c r="E19" s="2">
        <f>E8/(E11*0.01)</f>
        <v>1.0044642857142856</v>
      </c>
      <c r="F19" s="2">
        <f>F8/(F11*0.01)</f>
        <v>0.78124999999999989</v>
      </c>
      <c r="G19" s="2">
        <f>G8/(G11*0.01)</f>
        <v>0.55803571428571419</v>
      </c>
      <c r="H19" s="2">
        <f>H8/(H11*0.01)</f>
        <v>0.4464285714285714</v>
      </c>
      <c r="I19" s="2">
        <f>I8/(I11*0.01)</f>
        <v>0.15384615384615385</v>
      </c>
      <c r="J19" s="2">
        <f>J8/(J11*0.01)</f>
        <v>6.1538461538461542E-2</v>
      </c>
      <c r="K19" s="2">
        <f>K8/(K11*0.01)</f>
        <v>6.1538461538461542E-2</v>
      </c>
      <c r="L19" s="2"/>
      <c r="N19">
        <v>60</v>
      </c>
      <c r="O19">
        <v>4</v>
      </c>
    </row>
    <row r="20" spans="1:15" x14ac:dyDescent="0.25">
      <c r="A20" s="5" t="s">
        <v>42</v>
      </c>
      <c r="B20" s="2" t="str">
        <f>IF(B19 &gt; 0.58*$P$1, "not safe", FIXED(((B19)/$P$1) * 100, 2) )</f>
        <v>49.60</v>
      </c>
      <c r="C20" s="2" t="str">
        <f t="shared" ref="C20:K20" si="9">IF(C19 &gt; 0.58*$P$1, "not safe", FIXED(((C19)/$P$1) * 100, 2) )</f>
        <v>40.30</v>
      </c>
      <c r="D20" s="2" t="str">
        <f t="shared" si="9"/>
        <v>34.10</v>
      </c>
      <c r="E20" s="2" t="str">
        <f t="shared" si="9"/>
        <v>27.90</v>
      </c>
      <c r="F20" s="2" t="str">
        <f t="shared" si="9"/>
        <v>21.70</v>
      </c>
      <c r="G20" s="2" t="str">
        <f t="shared" si="9"/>
        <v>15.50</v>
      </c>
      <c r="H20" s="2" t="str">
        <f t="shared" si="9"/>
        <v>12.40</v>
      </c>
      <c r="I20" s="2" t="str">
        <f t="shared" si="9"/>
        <v>4.27</v>
      </c>
      <c r="J20" s="2" t="str">
        <f t="shared" si="9"/>
        <v>1.71</v>
      </c>
      <c r="K20" s="2" t="str">
        <f t="shared" si="9"/>
        <v>1.71</v>
      </c>
      <c r="L20" s="2"/>
    </row>
    <row r="21" spans="1:15" x14ac:dyDescent="0.25">
      <c r="A21" s="5"/>
      <c r="B21" s="28" t="s">
        <v>31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5" x14ac:dyDescent="0.25">
      <c r="A22" s="5" t="s">
        <v>18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2</v>
      </c>
      <c r="I22" s="3">
        <v>2</v>
      </c>
      <c r="J22" s="3">
        <v>2</v>
      </c>
      <c r="K22" s="3">
        <v>2</v>
      </c>
      <c r="L22" s="3"/>
    </row>
    <row r="23" spans="1:15" x14ac:dyDescent="0.25">
      <c r="A23" s="5" t="s">
        <v>17</v>
      </c>
      <c r="B23" s="2">
        <v>70</v>
      </c>
      <c r="C23" s="2">
        <v>70</v>
      </c>
      <c r="D23" s="2">
        <v>70</v>
      </c>
      <c r="E23" s="2">
        <v>70</v>
      </c>
      <c r="F23" s="2">
        <v>70</v>
      </c>
      <c r="G23" s="2">
        <v>70</v>
      </c>
      <c r="H23" s="2">
        <v>80</v>
      </c>
      <c r="I23" s="2">
        <v>80</v>
      </c>
      <c r="J23" s="2">
        <v>80</v>
      </c>
      <c r="K23" s="2">
        <v>80</v>
      </c>
      <c r="L23" s="2"/>
    </row>
    <row r="24" spans="1:15" x14ac:dyDescent="0.25">
      <c r="A24" s="5" t="s">
        <v>16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8</v>
      </c>
      <c r="I24" s="3">
        <v>8</v>
      </c>
      <c r="J24" s="3">
        <v>8</v>
      </c>
      <c r="K24" s="3">
        <v>8</v>
      </c>
      <c r="L24" s="3"/>
    </row>
    <row r="25" spans="1:15" x14ac:dyDescent="0.25">
      <c r="A25" s="5" t="s">
        <v>15</v>
      </c>
      <c r="B25" s="2">
        <f>B22*(B23*B24+(B23-B24)*B24)</f>
        <v>931</v>
      </c>
      <c r="C25" s="2">
        <f t="shared" ref="C25:K25" si="10">C22*(C23*C24+(C23-C24)*C24)</f>
        <v>931</v>
      </c>
      <c r="D25" s="2">
        <f t="shared" si="10"/>
        <v>931</v>
      </c>
      <c r="E25" s="2">
        <f t="shared" si="10"/>
        <v>931</v>
      </c>
      <c r="F25" s="2">
        <f t="shared" si="10"/>
        <v>931</v>
      </c>
      <c r="G25" s="2">
        <f t="shared" si="10"/>
        <v>931</v>
      </c>
      <c r="H25" s="2">
        <f t="shared" si="10"/>
        <v>2432</v>
      </c>
      <c r="I25" s="2">
        <f t="shared" si="10"/>
        <v>2432</v>
      </c>
      <c r="J25" s="2">
        <f t="shared" si="10"/>
        <v>2432</v>
      </c>
      <c r="K25" s="2">
        <f t="shared" si="10"/>
        <v>2432</v>
      </c>
      <c r="L25" s="2"/>
    </row>
    <row r="26" spans="1:15" x14ac:dyDescent="0.25">
      <c r="A26" s="6" t="s">
        <v>14</v>
      </c>
      <c r="B26" s="1">
        <f>B25*1000*B4</f>
        <v>2606800</v>
      </c>
      <c r="C26" s="1">
        <f>C25*1000*C4</f>
        <v>2793000</v>
      </c>
      <c r="D26" s="1">
        <f>D25*1000*D4</f>
        <v>2793000</v>
      </c>
      <c r="E26" s="1">
        <f>E25*1000*E4</f>
        <v>2886100</v>
      </c>
      <c r="F26" s="1">
        <f>F25*1000*F4</f>
        <v>2979200</v>
      </c>
      <c r="G26" s="1">
        <f>G25*1000*G4</f>
        <v>3072300</v>
      </c>
      <c r="H26" s="1">
        <f>H25*1000*H4</f>
        <v>8268800</v>
      </c>
      <c r="I26" s="1">
        <f>I25*1000*I4</f>
        <v>8512000</v>
      </c>
      <c r="J26" s="1">
        <f>J25*1000*J4</f>
        <v>8755200</v>
      </c>
      <c r="K26" s="1">
        <f>K25*1000*K4</f>
        <v>8998400</v>
      </c>
      <c r="L26" s="1">
        <f>SUM(Sheet1!$B26:$K26)</f>
        <v>51664800</v>
      </c>
    </row>
    <row r="27" spans="1:15" x14ac:dyDescent="0.25">
      <c r="A27" s="18" t="s">
        <v>2</v>
      </c>
      <c r="B27" s="20">
        <f>((L26-L12)/L26)*100</f>
        <v>35.01803936142209</v>
      </c>
      <c r="C27" s="20" t="s">
        <v>3</v>
      </c>
      <c r="D27" s="22" t="s">
        <v>26</v>
      </c>
      <c r="E27" s="22" t="s">
        <v>26</v>
      </c>
      <c r="F27" s="22" t="s">
        <v>26</v>
      </c>
      <c r="G27" s="22" t="s">
        <v>26</v>
      </c>
      <c r="H27" s="22" t="s">
        <v>26</v>
      </c>
      <c r="I27" s="22" t="s">
        <v>26</v>
      </c>
      <c r="J27" s="22" t="s">
        <v>26</v>
      </c>
      <c r="K27" s="22" t="s">
        <v>26</v>
      </c>
      <c r="L27" s="22" t="s">
        <v>26</v>
      </c>
    </row>
    <row r="28" spans="1:15" x14ac:dyDescent="0.25">
      <c r="A28" s="19"/>
      <c r="B28" s="21"/>
      <c r="C28" s="21"/>
      <c r="D28" s="23"/>
      <c r="E28" s="23"/>
      <c r="F28" s="23"/>
      <c r="G28" s="23"/>
      <c r="H28" s="23"/>
      <c r="I28" s="23"/>
      <c r="J28" s="23"/>
      <c r="K28" s="23"/>
      <c r="L28" s="23"/>
    </row>
    <row r="29" spans="1:15" x14ac:dyDescent="0.25">
      <c r="A29" s="15"/>
      <c r="B29" s="16"/>
      <c r="C29" s="16"/>
      <c r="D29" s="17"/>
      <c r="E29" s="17"/>
      <c r="F29" s="17"/>
      <c r="G29" s="17"/>
      <c r="H29" s="17"/>
      <c r="I29" s="17"/>
      <c r="J29" s="17"/>
      <c r="K29" s="17"/>
      <c r="L29" s="17"/>
    </row>
    <row r="30" spans="1:15" ht="15.75" x14ac:dyDescent="0.25">
      <c r="A30" s="15"/>
      <c r="B30" s="29" t="s">
        <v>32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5" x14ac:dyDescent="0.25">
      <c r="A31" s="8" t="s">
        <v>13</v>
      </c>
      <c r="B31">
        <f>MAX(4,B10)</f>
        <v>4</v>
      </c>
      <c r="C31">
        <f t="shared" ref="C31:K31" si="11">MAX(4,C10)</f>
        <v>4</v>
      </c>
      <c r="D31">
        <f t="shared" si="11"/>
        <v>4</v>
      </c>
      <c r="E31">
        <f t="shared" si="11"/>
        <v>4</v>
      </c>
      <c r="F31">
        <f t="shared" si="11"/>
        <v>4</v>
      </c>
      <c r="G31">
        <f t="shared" si="11"/>
        <v>4</v>
      </c>
      <c r="H31">
        <f t="shared" si="11"/>
        <v>4</v>
      </c>
      <c r="I31">
        <f t="shared" si="11"/>
        <v>5</v>
      </c>
      <c r="J31">
        <f t="shared" si="11"/>
        <v>5</v>
      </c>
      <c r="K31">
        <f t="shared" si="11"/>
        <v>5</v>
      </c>
    </row>
    <row r="32" spans="1:15" x14ac:dyDescent="0.25">
      <c r="A32" s="8" t="s">
        <v>27</v>
      </c>
      <c r="B32" s="12" t="str">
        <f>FIXED(MAX(5,MAX(B7,B8)/(1.04*B31*0.1*4))+2*0.1*B31,1)</f>
        <v>10.4</v>
      </c>
      <c r="C32" s="12" t="str">
        <f>FIXED(MAX(5,MAX(C7,C8)/(1.04*C31*0.1*4))+2*0.1*C31,1)</f>
        <v>8.6</v>
      </c>
      <c r="D32" s="12" t="str">
        <f>FIXED(MAX(5,MAX(D7,D8)/(1.04*D31*0.1*4))+2*0.1*D31,1)</f>
        <v>7.4</v>
      </c>
      <c r="E32" s="12" t="str">
        <f>FIXED(MAX(5,MAX(E7,E8)/(1.04*E31*0.1*4))+2*0.1*E31,1)</f>
        <v>6.2</v>
      </c>
      <c r="F32" s="12" t="str">
        <f>FIXED(MAX(5,MAX(F7,F8)/(1.04*F31*0.1*4))+2*0.1*F31,1)</f>
        <v>5.8</v>
      </c>
      <c r="G32" s="12" t="str">
        <f>FIXED(MAX(5,MAX(G7,G8)/(1.04*G31*0.1*4))+2*0.1*G31,1)</f>
        <v>5.8</v>
      </c>
      <c r="H32" s="12" t="str">
        <f>FIXED(MAX(5,MAX(H7,H8)/(1.04*H31*0.1*4))+2*0.1*H31,1)</f>
        <v>5.8</v>
      </c>
      <c r="I32" s="12" t="str">
        <f>FIXED(MAX(5,MAX(I7,I8)/(1.04*I31*0.1*4))+2*0.1*I31,1)</f>
        <v>6.0</v>
      </c>
      <c r="J32" s="12" t="str">
        <f>FIXED(MAX(5,MAX(J7,J8)/(1.04*J31*0.1*4))+2*0.1*J31,1)</f>
        <v>6.0</v>
      </c>
      <c r="K32" s="12" t="str">
        <f>FIXED(MAX(5,MAX(K7,K8)/(1.04*K31*0.1*4))+2*0.1*K31,1)</f>
        <v>6.0</v>
      </c>
      <c r="L32" s="12"/>
    </row>
    <row r="35" spans="1:12" x14ac:dyDescent="0.25">
      <c r="A35" s="26" t="s">
        <v>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1:12" x14ac:dyDescent="0.25">
      <c r="A37" s="5" t="s">
        <v>0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11">
        <v>7</v>
      </c>
      <c r="I37" s="4">
        <v>8</v>
      </c>
      <c r="J37" s="4">
        <v>9</v>
      </c>
      <c r="K37" s="4">
        <v>10</v>
      </c>
      <c r="L37" s="4" t="s">
        <v>1</v>
      </c>
    </row>
    <row r="38" spans="1:12" ht="15" customHeight="1" x14ac:dyDescent="0.25">
      <c r="A38" s="5" t="s">
        <v>25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/>
    </row>
    <row r="39" spans="1:12" x14ac:dyDescent="0.25">
      <c r="A39" s="5" t="s">
        <v>29</v>
      </c>
      <c r="B39" s="2">
        <v>1.2</v>
      </c>
      <c r="C39" s="2">
        <v>1.2</v>
      </c>
      <c r="D39" s="2">
        <v>1.2</v>
      </c>
      <c r="E39" s="2">
        <v>1.2</v>
      </c>
      <c r="F39" s="2">
        <v>1.2</v>
      </c>
      <c r="G39" s="2">
        <v>1.2</v>
      </c>
      <c r="H39" s="2">
        <v>1.2</v>
      </c>
      <c r="I39" s="2">
        <v>1.2</v>
      </c>
      <c r="J39" s="2">
        <v>1.2</v>
      </c>
      <c r="K39" s="2">
        <v>1.2</v>
      </c>
      <c r="L39" s="2"/>
    </row>
    <row r="40" spans="1:12" x14ac:dyDescent="0.25">
      <c r="A40" s="5" t="s">
        <v>30</v>
      </c>
      <c r="B40" s="2">
        <f>B39*B38</f>
        <v>2.4</v>
      </c>
      <c r="C40" s="2">
        <f t="shared" ref="C40:K40" si="12">C39*C38</f>
        <v>2.4</v>
      </c>
      <c r="D40" s="2">
        <f t="shared" si="12"/>
        <v>2.4</v>
      </c>
      <c r="E40" s="2">
        <f t="shared" si="12"/>
        <v>2.4</v>
      </c>
      <c r="F40" s="2">
        <f t="shared" si="12"/>
        <v>2.4</v>
      </c>
      <c r="G40" s="2">
        <f t="shared" si="12"/>
        <v>2.4</v>
      </c>
      <c r="H40" s="2">
        <f t="shared" si="12"/>
        <v>2.4</v>
      </c>
      <c r="I40" s="2">
        <f t="shared" si="12"/>
        <v>2.4</v>
      </c>
      <c r="J40" s="2">
        <f t="shared" si="12"/>
        <v>2.4</v>
      </c>
      <c r="K40" s="2">
        <f t="shared" si="12"/>
        <v>2.4</v>
      </c>
      <c r="L40" s="2"/>
    </row>
    <row r="41" spans="1:12" x14ac:dyDescent="0.25">
      <c r="A41" s="5" t="s">
        <v>24</v>
      </c>
      <c r="B41" s="3">
        <v>18</v>
      </c>
      <c r="C41" s="3">
        <v>9</v>
      </c>
      <c r="D41" s="3">
        <v>3</v>
      </c>
      <c r="E41" s="3">
        <v>2</v>
      </c>
      <c r="F41" s="3">
        <v>2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/>
    </row>
    <row r="42" spans="1:12" x14ac:dyDescent="0.25">
      <c r="A42" s="5" t="s">
        <v>23</v>
      </c>
      <c r="B42" s="2">
        <v>4</v>
      </c>
      <c r="C42" s="2">
        <v>4</v>
      </c>
      <c r="D42" s="2">
        <v>5</v>
      </c>
      <c r="E42" s="2">
        <v>12</v>
      </c>
      <c r="F42" s="2">
        <v>17</v>
      </c>
      <c r="G42" s="2">
        <v>21</v>
      </c>
      <c r="H42" s="2">
        <v>24</v>
      </c>
      <c r="I42" s="2">
        <v>26</v>
      </c>
      <c r="J42" s="2">
        <v>27</v>
      </c>
      <c r="K42" s="2">
        <v>27</v>
      </c>
      <c r="L42" s="2"/>
    </row>
    <row r="43" spans="1:12" x14ac:dyDescent="0.25">
      <c r="A43" s="5" t="s">
        <v>22</v>
      </c>
      <c r="B43" s="3">
        <v>70</v>
      </c>
      <c r="C43" s="3">
        <v>70</v>
      </c>
      <c r="D43" s="3">
        <v>60</v>
      </c>
      <c r="E43" s="3">
        <v>60</v>
      </c>
      <c r="F43" s="3">
        <v>60</v>
      </c>
      <c r="G43" s="3">
        <v>70</v>
      </c>
      <c r="H43" s="3">
        <v>70</v>
      </c>
      <c r="I43" s="3">
        <v>70</v>
      </c>
      <c r="J43" s="3">
        <v>70</v>
      </c>
      <c r="K43" s="3">
        <v>70</v>
      </c>
      <c r="L43" s="3"/>
    </row>
    <row r="44" spans="1:12" x14ac:dyDescent="0.25">
      <c r="A44" s="5" t="s">
        <v>21</v>
      </c>
      <c r="B44" s="2">
        <v>5</v>
      </c>
      <c r="C44" s="2">
        <v>5</v>
      </c>
      <c r="D44" s="2">
        <v>4</v>
      </c>
      <c r="E44" s="2">
        <v>4</v>
      </c>
      <c r="F44" s="2">
        <v>4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/>
    </row>
    <row r="45" spans="1:12" x14ac:dyDescent="0.25">
      <c r="A45" s="5" t="s">
        <v>20</v>
      </c>
      <c r="B45" s="3">
        <f>B43*B43-POWER(B43-2*B44,2)</f>
        <v>1300</v>
      </c>
      <c r="C45" s="3">
        <f t="shared" ref="C45" si="13">C43*C43-POWER(C43-2*C44,2)</f>
        <v>1300</v>
      </c>
      <c r="D45" s="3">
        <f t="shared" ref="D45" si="14">D43*D43-POWER(D43-2*D44,2)</f>
        <v>896</v>
      </c>
      <c r="E45" s="3">
        <f t="shared" ref="E45" si="15">E43*E43-POWER(E43-2*E44,2)</f>
        <v>896</v>
      </c>
      <c r="F45" s="3">
        <f t="shared" ref="F45" si="16">F43*F43-POWER(F43-2*F44,2)</f>
        <v>896</v>
      </c>
      <c r="G45" s="3">
        <f t="shared" ref="G45" si="17">G43*G43-POWER(G43-2*G44,2)</f>
        <v>1300</v>
      </c>
      <c r="H45" s="3">
        <f t="shared" ref="H45" si="18">H43*H43-POWER(H43-2*H44,2)</f>
        <v>1300</v>
      </c>
      <c r="I45" s="3">
        <f t="shared" ref="I45" si="19">I43*I43-POWER(I43-2*I44,2)</f>
        <v>1300</v>
      </c>
      <c r="J45" s="3">
        <f t="shared" ref="J45" si="20">J43*J43-POWER(J43-2*J44,2)</f>
        <v>1300</v>
      </c>
      <c r="K45" s="3">
        <f t="shared" ref="K45" si="21">K43*K43-POWER(K43-2*K44,2)</f>
        <v>1300</v>
      </c>
      <c r="L45" s="3"/>
    </row>
    <row r="46" spans="1:12" x14ac:dyDescent="0.25">
      <c r="A46" s="5" t="s">
        <v>19</v>
      </c>
      <c r="B46" s="2">
        <f>B45*B38*1000</f>
        <v>2600000</v>
      </c>
      <c r="C46" s="2">
        <f t="shared" ref="C46" si="22">C45*C38*1000</f>
        <v>2600000</v>
      </c>
      <c r="D46" s="2">
        <f t="shared" ref="D46" si="23">D45*D38*1000</f>
        <v>1792000</v>
      </c>
      <c r="E46" s="2">
        <f t="shared" ref="E46" si="24">E45*E38*1000</f>
        <v>1792000</v>
      </c>
      <c r="F46" s="2">
        <f t="shared" ref="F46" si="25">F45*F38*1000</f>
        <v>1792000</v>
      </c>
      <c r="G46" s="2">
        <f t="shared" ref="G46" si="26">G45*G38*1000</f>
        <v>2600000</v>
      </c>
      <c r="H46" s="2">
        <f t="shared" ref="H46" si="27">H45*H38*1000</f>
        <v>2600000</v>
      </c>
      <c r="I46" s="2">
        <f t="shared" ref="I46" si="28">I45*I38*1000</f>
        <v>2600000</v>
      </c>
      <c r="J46" s="2">
        <f t="shared" ref="J46" si="29">J45*J38*1000</f>
        <v>2600000</v>
      </c>
      <c r="K46" s="2">
        <f t="shared" ref="K46" si="30">K45*K38*1000</f>
        <v>2600000</v>
      </c>
      <c r="L46" s="2">
        <f>SUM(Sheet1!$B46:$K46)</f>
        <v>23576000</v>
      </c>
    </row>
    <row r="47" spans="1:12" x14ac:dyDescent="0.25">
      <c r="A47" s="5" t="s">
        <v>40</v>
      </c>
      <c r="B47" s="2">
        <f>POWER(     (POWER(B43,4)/12 - POWER(B43-2*B44, 4)/12)        / B45,0.5)</f>
        <v>26.614532371118852</v>
      </c>
      <c r="C47" s="2">
        <f t="shared" ref="C47:K47" si="31">POWER(     (POWER(C43,4)/12 - POWER(C43-2*C44, 4)/12)        / C45,0.5)</f>
        <v>26.614532371118852</v>
      </c>
      <c r="D47" s="2">
        <f t="shared" si="31"/>
        <v>22.920151250228113</v>
      </c>
      <c r="E47" s="2">
        <f t="shared" si="31"/>
        <v>22.920151250228113</v>
      </c>
      <c r="F47" s="2">
        <f t="shared" si="31"/>
        <v>22.920151250228113</v>
      </c>
      <c r="G47" s="2">
        <f t="shared" si="31"/>
        <v>26.614532371118852</v>
      </c>
      <c r="H47" s="2">
        <f t="shared" si="31"/>
        <v>26.614532371118852</v>
      </c>
      <c r="I47" s="2">
        <f t="shared" si="31"/>
        <v>26.614532371118852</v>
      </c>
      <c r="J47" s="2">
        <f t="shared" si="31"/>
        <v>26.614532371118852</v>
      </c>
      <c r="K47" s="2">
        <f t="shared" si="31"/>
        <v>26.614532371118852</v>
      </c>
      <c r="L47" s="2"/>
    </row>
    <row r="48" spans="1:12" x14ac:dyDescent="0.25">
      <c r="A48" s="5" t="s">
        <v>33</v>
      </c>
      <c r="B48" s="2">
        <f>B40*1000/B47</f>
        <v>90.176297916261532</v>
      </c>
      <c r="C48" s="2">
        <f t="shared" ref="C48:K48" si="32">C40*1000/C47</f>
        <v>90.176297916261532</v>
      </c>
      <c r="D48" s="2">
        <f t="shared" si="32"/>
        <v>104.71135088936701</v>
      </c>
      <c r="E48" s="2">
        <f t="shared" si="32"/>
        <v>104.71135088936701</v>
      </c>
      <c r="F48" s="2">
        <f t="shared" si="32"/>
        <v>104.71135088936701</v>
      </c>
      <c r="G48" s="2">
        <f t="shared" si="32"/>
        <v>90.176297916261532</v>
      </c>
      <c r="H48" s="2">
        <f t="shared" si="32"/>
        <v>90.176297916261532</v>
      </c>
      <c r="I48" s="2">
        <f t="shared" si="32"/>
        <v>90.176297916261532</v>
      </c>
      <c r="J48" s="2">
        <f t="shared" si="32"/>
        <v>90.176297916261532</v>
      </c>
      <c r="K48" s="2">
        <f t="shared" si="32"/>
        <v>90.176297916261532</v>
      </c>
      <c r="L48" s="2"/>
    </row>
    <row r="49" spans="1:12" x14ac:dyDescent="0.25">
      <c r="A49" s="5" t="s">
        <v>34</v>
      </c>
      <c r="B49" s="2">
        <f>B38*1000/B43</f>
        <v>28.571428571428573</v>
      </c>
      <c r="C49" s="2">
        <f t="shared" ref="C49:K49" si="33">C38*1000/C43</f>
        <v>28.571428571428573</v>
      </c>
      <c r="D49" s="2">
        <f t="shared" si="33"/>
        <v>33.333333333333336</v>
      </c>
      <c r="E49" s="2">
        <f t="shared" si="33"/>
        <v>33.333333333333336</v>
      </c>
      <c r="F49" s="2">
        <f t="shared" si="33"/>
        <v>33.333333333333336</v>
      </c>
      <c r="G49" s="2">
        <f t="shared" si="33"/>
        <v>28.571428571428573</v>
      </c>
      <c r="H49" s="2">
        <f t="shared" si="33"/>
        <v>28.571428571428573</v>
      </c>
      <c r="I49" s="2">
        <f t="shared" si="33"/>
        <v>28.571428571428573</v>
      </c>
      <c r="J49" s="2">
        <f t="shared" si="33"/>
        <v>28.571428571428573</v>
      </c>
      <c r="K49" s="2">
        <f t="shared" si="33"/>
        <v>28.571428571428573</v>
      </c>
      <c r="L49" s="2"/>
    </row>
    <row r="50" spans="1:12" x14ac:dyDescent="0.25">
      <c r="A50" s="5" t="s">
        <v>36</v>
      </c>
      <c r="B50" s="2">
        <f>B41/(B45*0.01)</f>
        <v>1.3846153846153846</v>
      </c>
      <c r="C50" s="2">
        <f t="shared" ref="C50:K50" si="34">C41/(C45*0.01)</f>
        <v>0.69230769230769229</v>
      </c>
      <c r="D50" s="2">
        <f t="shared" si="34"/>
        <v>0.33482142857142855</v>
      </c>
      <c r="E50" s="2">
        <f t="shared" si="34"/>
        <v>0.2232142857142857</v>
      </c>
      <c r="F50" s="2">
        <f t="shared" si="34"/>
        <v>0.2232142857142857</v>
      </c>
      <c r="G50" s="2">
        <f t="shared" si="34"/>
        <v>0</v>
      </c>
      <c r="H50" s="2">
        <f t="shared" si="34"/>
        <v>0</v>
      </c>
      <c r="I50" s="2">
        <f t="shared" si="34"/>
        <v>0</v>
      </c>
      <c r="J50" s="2">
        <f t="shared" si="34"/>
        <v>0</v>
      </c>
      <c r="K50" s="2">
        <f t="shared" si="34"/>
        <v>0</v>
      </c>
      <c r="L50" s="2"/>
    </row>
    <row r="51" spans="1:12" x14ac:dyDescent="0.25">
      <c r="A51" s="5" t="s">
        <v>37</v>
      </c>
      <c r="B51" s="2">
        <f>IF(B48&lt;100, 0.58*$P$1-6.5*POWER(10,-5)*POWER(B48,2), 7500/POWER(B48,2))</f>
        <v>1.559435294117647</v>
      </c>
      <c r="C51" s="2">
        <f t="shared" ref="C51:K51" si="35">IF(C48&lt;100, 0.58*$P$1-6.5*POWER(10,-5)*POWER(C48,2), 7500/POWER(C48,2))</f>
        <v>1.559435294117647</v>
      </c>
      <c r="D51" s="2">
        <f t="shared" si="35"/>
        <v>0.68402777777777779</v>
      </c>
      <c r="E51" s="2">
        <f t="shared" si="35"/>
        <v>0.68402777777777779</v>
      </c>
      <c r="F51" s="2">
        <f t="shared" si="35"/>
        <v>0.68402777777777779</v>
      </c>
      <c r="G51" s="2">
        <f t="shared" si="35"/>
        <v>1.559435294117647</v>
      </c>
      <c r="H51" s="2">
        <f t="shared" si="35"/>
        <v>1.559435294117647</v>
      </c>
      <c r="I51" s="2">
        <f t="shared" si="35"/>
        <v>1.559435294117647</v>
      </c>
      <c r="J51" s="2">
        <f t="shared" si="35"/>
        <v>1.559435294117647</v>
      </c>
      <c r="K51" s="2">
        <f t="shared" si="35"/>
        <v>1.559435294117647</v>
      </c>
      <c r="L51" s="2"/>
    </row>
    <row r="52" spans="1:12" x14ac:dyDescent="0.25">
      <c r="A52" s="5" t="s">
        <v>44</v>
      </c>
      <c r="B52" s="2" t="str">
        <f>IF((B50)/B51&gt;1, "not safe", FIXED(((B50)/B51) * 100, 2) )</f>
        <v>88.79</v>
      </c>
      <c r="C52" s="2" t="str">
        <f t="shared" ref="C52:K52" si="36">IF((C50)/C51&gt;1, "not safe", FIXED(((C50)/C51) * 100, 2) )</f>
        <v>44.39</v>
      </c>
      <c r="D52" s="2" t="str">
        <f t="shared" si="36"/>
        <v>48.95</v>
      </c>
      <c r="E52" s="2" t="str">
        <f t="shared" si="36"/>
        <v>32.63</v>
      </c>
      <c r="F52" s="2" t="str">
        <f t="shared" si="36"/>
        <v>32.63</v>
      </c>
      <c r="G52" s="2" t="str">
        <f t="shared" si="36"/>
        <v>0.00</v>
      </c>
      <c r="H52" s="2" t="str">
        <f t="shared" si="36"/>
        <v>0.00</v>
      </c>
      <c r="I52" s="2" t="str">
        <f t="shared" si="36"/>
        <v>0.00</v>
      </c>
      <c r="J52" s="2" t="str">
        <f t="shared" si="36"/>
        <v>0.00</v>
      </c>
      <c r="K52" s="2" t="str">
        <f t="shared" si="36"/>
        <v>0.00</v>
      </c>
      <c r="L52" s="2"/>
    </row>
    <row r="53" spans="1:12" x14ac:dyDescent="0.25">
      <c r="A53" s="5" t="s">
        <v>35</v>
      </c>
      <c r="B53" s="2">
        <f>B42/(B45*0.01)</f>
        <v>0.30769230769230771</v>
      </c>
      <c r="C53" s="2">
        <f>C42/(C45*0.01)</f>
        <v>0.30769230769230771</v>
      </c>
      <c r="D53" s="2">
        <f>D42/(D45*0.01)</f>
        <v>0.55803571428571419</v>
      </c>
      <c r="E53" s="2">
        <f>E42/(E45*0.01)</f>
        <v>1.3392857142857142</v>
      </c>
      <c r="F53" s="2">
        <f>F42/(F45*0.01)</f>
        <v>1.8973214285714284</v>
      </c>
      <c r="G53" s="2">
        <f>G42/(G45*0.01)</f>
        <v>1.6153846153846154</v>
      </c>
      <c r="H53" s="2">
        <f>H42/(H45*0.01)</f>
        <v>1.8461538461538463</v>
      </c>
      <c r="I53" s="2">
        <f>I42/(I45*0.01)</f>
        <v>2</v>
      </c>
      <c r="J53" s="2">
        <f>J42/(J45*0.01)</f>
        <v>2.0769230769230771</v>
      </c>
      <c r="K53" s="2">
        <f>K42/(K45*0.01)</f>
        <v>2.0769230769230771</v>
      </c>
      <c r="L53" s="2"/>
    </row>
    <row r="54" spans="1:12" x14ac:dyDescent="0.25">
      <c r="A54" s="5" t="s">
        <v>42</v>
      </c>
      <c r="B54" s="2" t="str">
        <f>IF(B53 &gt; 0.58*$P$1, "not safe", FIXED(((B53)/$P$1) * 100, 2) )</f>
        <v>8.55</v>
      </c>
      <c r="C54" s="2" t="str">
        <f t="shared" ref="C54:K54" si="37">IF(C53 &gt; 0.58*$P$1, "not safe", FIXED(((C53)/$P$1) * 100, 2) )</f>
        <v>8.55</v>
      </c>
      <c r="D54" s="2" t="str">
        <f t="shared" si="37"/>
        <v>15.50</v>
      </c>
      <c r="E54" s="2" t="str">
        <f t="shared" si="37"/>
        <v>37.20</v>
      </c>
      <c r="F54" s="2" t="str">
        <f t="shared" si="37"/>
        <v>52.70</v>
      </c>
      <c r="G54" s="2" t="str">
        <f t="shared" si="37"/>
        <v>44.87</v>
      </c>
      <c r="H54" s="2" t="str">
        <f t="shared" si="37"/>
        <v>51.28</v>
      </c>
      <c r="I54" s="2" t="str">
        <f t="shared" si="37"/>
        <v>55.56</v>
      </c>
      <c r="J54" s="2" t="str">
        <f t="shared" si="37"/>
        <v>57.69</v>
      </c>
      <c r="K54" s="2" t="str">
        <f t="shared" si="37"/>
        <v>57.69</v>
      </c>
      <c r="L54" s="2"/>
    </row>
    <row r="55" spans="1:12" x14ac:dyDescent="0.25">
      <c r="A55" s="5"/>
      <c r="B55" s="28" t="s">
        <v>31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x14ac:dyDescent="0.25">
      <c r="A56" s="5" t="s">
        <v>18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s="3">
        <v>2</v>
      </c>
      <c r="I56" s="3">
        <v>2</v>
      </c>
      <c r="J56" s="3">
        <v>2</v>
      </c>
      <c r="K56" s="3">
        <v>2</v>
      </c>
      <c r="L56" s="3"/>
    </row>
    <row r="57" spans="1:12" x14ac:dyDescent="0.25">
      <c r="A57" s="5" t="s">
        <v>17</v>
      </c>
      <c r="B57" s="2">
        <v>60</v>
      </c>
      <c r="C57" s="2">
        <v>60</v>
      </c>
      <c r="D57" s="2">
        <v>60</v>
      </c>
      <c r="E57" s="2">
        <v>60</v>
      </c>
      <c r="F57" s="2">
        <v>70</v>
      </c>
      <c r="G57" s="2">
        <v>70</v>
      </c>
      <c r="H57" s="2">
        <v>70</v>
      </c>
      <c r="I57" s="2">
        <v>70</v>
      </c>
      <c r="J57" s="2">
        <v>70</v>
      </c>
      <c r="K57" s="2">
        <v>70</v>
      </c>
      <c r="L57" s="2"/>
    </row>
    <row r="58" spans="1:12" x14ac:dyDescent="0.25">
      <c r="A58" s="5" t="s">
        <v>16</v>
      </c>
      <c r="B58" s="3">
        <v>6</v>
      </c>
      <c r="C58" s="3">
        <v>6</v>
      </c>
      <c r="D58" s="3">
        <v>6</v>
      </c>
      <c r="E58" s="3">
        <v>6</v>
      </c>
      <c r="F58" s="3">
        <v>7</v>
      </c>
      <c r="G58" s="3">
        <v>7</v>
      </c>
      <c r="H58" s="3">
        <v>7</v>
      </c>
      <c r="I58" s="3">
        <v>7</v>
      </c>
      <c r="J58" s="3">
        <v>7</v>
      </c>
      <c r="K58" s="3">
        <v>7</v>
      </c>
      <c r="L58" s="3"/>
    </row>
    <row r="59" spans="1:12" x14ac:dyDescent="0.25">
      <c r="A59" s="5" t="s">
        <v>15</v>
      </c>
      <c r="B59" s="2">
        <f>B56*(B57*B58+(B57-B58)*B58)</f>
        <v>1368</v>
      </c>
      <c r="C59" s="2">
        <f t="shared" ref="C59" si="38">C56*(C57*C58+(C57-C58)*C58)</f>
        <v>1368</v>
      </c>
      <c r="D59" s="2">
        <f t="shared" ref="D59" si="39">D56*(D57*D58+(D57-D58)*D58)</f>
        <v>1368</v>
      </c>
      <c r="E59" s="2">
        <f t="shared" ref="E59" si="40">E56*(E57*E58+(E57-E58)*E58)</f>
        <v>1368</v>
      </c>
      <c r="F59" s="2">
        <f t="shared" ref="F59" si="41">F56*(F57*F58+(F57-F58)*F58)</f>
        <v>1862</v>
      </c>
      <c r="G59" s="2">
        <f t="shared" ref="G59" si="42">G56*(G57*G58+(G57-G58)*G58)</f>
        <v>1862</v>
      </c>
      <c r="H59" s="2">
        <f t="shared" ref="H59" si="43">H56*(H57*H58+(H57-H58)*H58)</f>
        <v>1862</v>
      </c>
      <c r="I59" s="2">
        <f t="shared" ref="I59" si="44">I56*(I57*I58+(I57-I58)*I58)</f>
        <v>1862</v>
      </c>
      <c r="J59" s="2">
        <f t="shared" ref="J59" si="45">J56*(J57*J58+(J57-J58)*J58)</f>
        <v>1862</v>
      </c>
      <c r="K59" s="2">
        <f t="shared" ref="K59" si="46">K56*(K57*K58+(K57-K58)*K58)</f>
        <v>1862</v>
      </c>
      <c r="L59" s="2"/>
    </row>
    <row r="60" spans="1:12" x14ac:dyDescent="0.25">
      <c r="A60" s="6" t="s">
        <v>14</v>
      </c>
      <c r="B60" s="1">
        <f>B59*1000*B38</f>
        <v>2736000</v>
      </c>
      <c r="C60" s="1">
        <f>C59*1000*C38</f>
        <v>2736000</v>
      </c>
      <c r="D60" s="1">
        <f>D59*1000*D38</f>
        <v>2736000</v>
      </c>
      <c r="E60" s="1">
        <f>E59*1000*E38</f>
        <v>2736000</v>
      </c>
      <c r="F60" s="1">
        <f>F59*1000*F38</f>
        <v>3724000</v>
      </c>
      <c r="G60" s="1">
        <f>G59*1000*G38</f>
        <v>3724000</v>
      </c>
      <c r="H60" s="1">
        <f>H59*1000*H38</f>
        <v>3724000</v>
      </c>
      <c r="I60" s="1">
        <f>I59*1000*I38</f>
        <v>3724000</v>
      </c>
      <c r="J60" s="1">
        <f>J59*1000*J38</f>
        <v>3724000</v>
      </c>
      <c r="K60" s="1">
        <f>K59*1000*K38</f>
        <v>3724000</v>
      </c>
      <c r="L60" s="1">
        <f>SUM(Sheet1!$B60:$K60)</f>
        <v>33288000</v>
      </c>
    </row>
    <row r="61" spans="1:12" x14ac:dyDescent="0.25">
      <c r="A61" s="18" t="s">
        <v>2</v>
      </c>
      <c r="B61" s="20">
        <f>((L60-L46)/L60)*100</f>
        <v>29.175678923335735</v>
      </c>
      <c r="C61" s="20" t="s">
        <v>3</v>
      </c>
    </row>
    <row r="62" spans="1:12" x14ac:dyDescent="0.25">
      <c r="A62" s="19"/>
      <c r="B62" s="21"/>
      <c r="C62" s="21"/>
    </row>
    <row r="63" spans="1:12" ht="15.75" x14ac:dyDescent="0.25">
      <c r="A63" s="15"/>
      <c r="B63" s="29" t="s">
        <v>32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2" x14ac:dyDescent="0.25">
      <c r="A64" s="8" t="s">
        <v>13</v>
      </c>
      <c r="B64">
        <f>MAX(4,B44)</f>
        <v>5</v>
      </c>
      <c r="C64">
        <f t="shared" ref="C64:K64" si="47">MAX(4,C44)</f>
        <v>5</v>
      </c>
      <c r="D64">
        <f t="shared" si="47"/>
        <v>4</v>
      </c>
      <c r="E64">
        <f t="shared" si="47"/>
        <v>4</v>
      </c>
      <c r="F64">
        <f t="shared" si="47"/>
        <v>4</v>
      </c>
      <c r="G64">
        <f t="shared" si="47"/>
        <v>5</v>
      </c>
      <c r="H64">
        <f t="shared" si="47"/>
        <v>5</v>
      </c>
      <c r="I64">
        <f t="shared" si="47"/>
        <v>5</v>
      </c>
      <c r="J64">
        <f t="shared" si="47"/>
        <v>5</v>
      </c>
      <c r="K64">
        <f t="shared" si="47"/>
        <v>5</v>
      </c>
    </row>
    <row r="65" spans="1:12" x14ac:dyDescent="0.25">
      <c r="A65" s="8" t="s">
        <v>27</v>
      </c>
      <c r="B65" s="12" t="str">
        <f>FIXED(MAX(5,MAX(B41,B42)/(1.04*B64*0.1*4))+2*0.1*B64,1)</f>
        <v>9.7</v>
      </c>
      <c r="C65" s="12" t="str">
        <f>FIXED(MAX(5,MAX(C41,C42)/(1.04*C64*0.1*4))+2*0.1*C64,1)</f>
        <v>6.0</v>
      </c>
      <c r="D65" s="12" t="str">
        <f>FIXED(MAX(5,MAX(D41,D42)/(1.04*D64*0.1*4))+2*0.1*D64,1)</f>
        <v>5.8</v>
      </c>
      <c r="E65" s="12" t="str">
        <f>FIXED(MAX(5,MAX(E41,E42)/(1.04*E64*0.1*4))+2*0.1*E64,1)</f>
        <v>8.0</v>
      </c>
      <c r="F65" s="12" t="str">
        <f>FIXED(MAX(5,MAX(F41,F42)/(1.04*F64*0.1*4))+2*0.1*F64,1)</f>
        <v>11.0</v>
      </c>
      <c r="G65" s="12" t="str">
        <f>FIXED(MAX(5,MAX(G41,G42)/(1.04*G64*0.1*4))+2*0.1*G64,1)</f>
        <v>11.1</v>
      </c>
      <c r="H65" s="12" t="str">
        <f>FIXED(MAX(5,MAX(H41,H42)/(1.04*H64*0.1*4))+2*0.1*H64,1)</f>
        <v>12.5</v>
      </c>
      <c r="I65" s="12" t="str">
        <f>FIXED(MAX(5,MAX(I41,I42)/(1.04*I64*0.1*4))+2*0.1*I64,1)</f>
        <v>13.5</v>
      </c>
      <c r="J65" s="12" t="str">
        <f>FIXED(MAX(5,MAX(J41,J42)/(1.04*J64*0.1*4))+2*0.1*J64,1)</f>
        <v>14.0</v>
      </c>
      <c r="K65" s="12" t="str">
        <f>FIXED(MAX(5,MAX(K41,K42)/(1.04*K64*0.1*4))+2*0.1*K64,1)</f>
        <v>14.0</v>
      </c>
      <c r="L65" s="12"/>
    </row>
    <row r="68" spans="1:12" x14ac:dyDescent="0.25">
      <c r="A68" s="26" t="s">
        <v>6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1:12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x14ac:dyDescent="0.25">
      <c r="A70" s="5" t="s">
        <v>0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11">
        <v>7</v>
      </c>
      <c r="I70" s="4">
        <v>8</v>
      </c>
      <c r="J70" s="4">
        <v>9</v>
      </c>
      <c r="K70" s="4">
        <v>10</v>
      </c>
      <c r="L70" s="4" t="s">
        <v>1</v>
      </c>
    </row>
    <row r="71" spans="1:12" x14ac:dyDescent="0.25">
      <c r="A71" s="5" t="s">
        <v>25</v>
      </c>
      <c r="B71" s="2">
        <v>2</v>
      </c>
      <c r="C71" s="2">
        <v>2</v>
      </c>
      <c r="D71" s="2">
        <v>2</v>
      </c>
      <c r="E71" s="2">
        <v>2</v>
      </c>
      <c r="F71" s="2">
        <v>2</v>
      </c>
      <c r="G71" s="2">
        <v>2</v>
      </c>
      <c r="H71" s="2">
        <v>2</v>
      </c>
      <c r="I71" s="2">
        <v>2</v>
      </c>
      <c r="J71" s="2">
        <v>2</v>
      </c>
      <c r="K71" s="2">
        <v>2</v>
      </c>
      <c r="L71" s="2"/>
    </row>
    <row r="72" spans="1:12" x14ac:dyDescent="0.25">
      <c r="A72" s="5" t="s">
        <v>29</v>
      </c>
      <c r="B72" s="2">
        <v>1.2</v>
      </c>
      <c r="C72" s="2">
        <v>1.2</v>
      </c>
      <c r="D72" s="2">
        <v>1.2</v>
      </c>
      <c r="E72" s="2">
        <v>1.2</v>
      </c>
      <c r="F72" s="2">
        <v>1.2</v>
      </c>
      <c r="G72" s="2">
        <v>1.2</v>
      </c>
      <c r="H72" s="2">
        <v>1.2</v>
      </c>
      <c r="I72" s="2">
        <v>1.2</v>
      </c>
      <c r="J72" s="2">
        <v>1.2</v>
      </c>
      <c r="K72" s="2">
        <v>1.2</v>
      </c>
      <c r="L72" s="2"/>
    </row>
    <row r="73" spans="1:12" x14ac:dyDescent="0.25">
      <c r="A73" s="5" t="s">
        <v>30</v>
      </c>
      <c r="B73" s="2">
        <f>B71*B72</f>
        <v>2.4</v>
      </c>
      <c r="C73" s="2">
        <f t="shared" ref="C73:K73" si="48">C71*C72</f>
        <v>2.4</v>
      </c>
      <c r="D73" s="2">
        <f t="shared" si="48"/>
        <v>2.4</v>
      </c>
      <c r="E73" s="2">
        <f t="shared" si="48"/>
        <v>2.4</v>
      </c>
      <c r="F73" s="2">
        <f t="shared" si="48"/>
        <v>2.4</v>
      </c>
      <c r="G73" s="2">
        <f t="shared" si="48"/>
        <v>2.4</v>
      </c>
      <c r="H73" s="2">
        <f t="shared" si="48"/>
        <v>2.4</v>
      </c>
      <c r="I73" s="2">
        <f t="shared" si="48"/>
        <v>2.4</v>
      </c>
      <c r="J73" s="2">
        <f t="shared" si="48"/>
        <v>2.4</v>
      </c>
      <c r="K73" s="2">
        <f t="shared" si="48"/>
        <v>2.4</v>
      </c>
      <c r="L73" s="2"/>
    </row>
    <row r="74" spans="1:12" x14ac:dyDescent="0.25">
      <c r="A74" s="5" t="s">
        <v>24</v>
      </c>
      <c r="B74" s="3">
        <v>2</v>
      </c>
      <c r="C74" s="3">
        <v>7</v>
      </c>
      <c r="D74" s="3">
        <v>13</v>
      </c>
      <c r="E74" s="3">
        <v>18</v>
      </c>
      <c r="F74" s="3">
        <v>22</v>
      </c>
      <c r="G74" s="3">
        <v>24</v>
      </c>
      <c r="H74" s="3">
        <v>26</v>
      </c>
      <c r="I74" s="3">
        <v>27</v>
      </c>
      <c r="J74" s="3">
        <v>27</v>
      </c>
      <c r="K74" s="3">
        <v>27</v>
      </c>
      <c r="L74" s="3"/>
    </row>
    <row r="75" spans="1:12" x14ac:dyDescent="0.25">
      <c r="A75" s="5" t="s">
        <v>23</v>
      </c>
      <c r="B75" s="2">
        <v>6</v>
      </c>
      <c r="C75" s="2">
        <v>0.5</v>
      </c>
      <c r="D75" s="2">
        <v>1</v>
      </c>
      <c r="E75" s="2">
        <v>1.2</v>
      </c>
      <c r="F75" s="2">
        <v>1.4</v>
      </c>
      <c r="G75" s="2">
        <v>1.4</v>
      </c>
      <c r="H75" s="2">
        <v>1.4</v>
      </c>
      <c r="I75" s="2">
        <v>1.2</v>
      </c>
      <c r="J75" s="2">
        <v>1</v>
      </c>
      <c r="K75" s="2">
        <v>1.2</v>
      </c>
      <c r="L75" s="2"/>
    </row>
    <row r="76" spans="1:12" x14ac:dyDescent="0.25">
      <c r="A76" s="5" t="s">
        <v>22</v>
      </c>
      <c r="B76" s="3">
        <v>60</v>
      </c>
      <c r="C76" s="3">
        <v>70</v>
      </c>
      <c r="D76" s="3">
        <v>70</v>
      </c>
      <c r="E76" s="3">
        <v>70</v>
      </c>
      <c r="F76" s="3">
        <v>80</v>
      </c>
      <c r="G76" s="3">
        <v>80</v>
      </c>
      <c r="H76" s="3">
        <v>90</v>
      </c>
      <c r="I76" s="3">
        <v>90</v>
      </c>
      <c r="J76" s="3">
        <v>90</v>
      </c>
      <c r="K76" s="3">
        <v>90</v>
      </c>
      <c r="L76" s="3"/>
    </row>
    <row r="77" spans="1:12" x14ac:dyDescent="0.25">
      <c r="A77" s="5" t="s">
        <v>21</v>
      </c>
      <c r="B77" s="2">
        <v>4</v>
      </c>
      <c r="C77" s="2">
        <v>5</v>
      </c>
      <c r="D77" s="2">
        <v>5</v>
      </c>
      <c r="E77" s="2">
        <v>5</v>
      </c>
      <c r="F77" s="2">
        <v>5</v>
      </c>
      <c r="G77" s="2">
        <v>5</v>
      </c>
      <c r="H77" s="2">
        <v>5</v>
      </c>
      <c r="I77" s="2">
        <v>5</v>
      </c>
      <c r="J77" s="2">
        <v>5</v>
      </c>
      <c r="K77" s="2">
        <v>5</v>
      </c>
      <c r="L77" s="2"/>
    </row>
    <row r="78" spans="1:12" x14ac:dyDescent="0.25">
      <c r="A78" s="5" t="s">
        <v>20</v>
      </c>
      <c r="B78" s="3">
        <f>B76*B76-POWER(B76-2*B77,2)</f>
        <v>896</v>
      </c>
      <c r="C78" s="3">
        <f t="shared" ref="C78" si="49">C76*C76-POWER(C76-2*C77,2)</f>
        <v>1300</v>
      </c>
      <c r="D78" s="3">
        <f t="shared" ref="D78" si="50">D76*D76-POWER(D76-2*D77,2)</f>
        <v>1300</v>
      </c>
      <c r="E78" s="3">
        <f t="shared" ref="E78" si="51">E76*E76-POWER(E76-2*E77,2)</f>
        <v>1300</v>
      </c>
      <c r="F78" s="3">
        <f t="shared" ref="F78" si="52">F76*F76-POWER(F76-2*F77,2)</f>
        <v>1500</v>
      </c>
      <c r="G78" s="3">
        <f t="shared" ref="G78" si="53">G76*G76-POWER(G76-2*G77,2)</f>
        <v>1500</v>
      </c>
      <c r="H78" s="3">
        <f t="shared" ref="H78" si="54">H76*H76-POWER(H76-2*H77,2)</f>
        <v>1700</v>
      </c>
      <c r="I78" s="3">
        <f t="shared" ref="I78" si="55">I76*I76-POWER(I76-2*I77,2)</f>
        <v>1700</v>
      </c>
      <c r="J78" s="3">
        <f t="shared" ref="J78" si="56">J76*J76-POWER(J76-2*J77,2)</f>
        <v>1700</v>
      </c>
      <c r="K78" s="3">
        <f t="shared" ref="K78" si="57">K76*K76-POWER(K76-2*K77,2)</f>
        <v>1700</v>
      </c>
      <c r="L78" s="3"/>
    </row>
    <row r="79" spans="1:12" x14ac:dyDescent="0.25">
      <c r="A79" s="5" t="s">
        <v>19</v>
      </c>
      <c r="B79" s="2">
        <f>B78*B71*1000</f>
        <v>1792000</v>
      </c>
      <c r="C79" s="2">
        <f t="shared" ref="C79" si="58">C78*C71*1000</f>
        <v>2600000</v>
      </c>
      <c r="D79" s="2">
        <f t="shared" ref="D79" si="59">D78*D71*1000</f>
        <v>2600000</v>
      </c>
      <c r="E79" s="2">
        <f t="shared" ref="E79" si="60">E78*E71*1000</f>
        <v>2600000</v>
      </c>
      <c r="F79" s="2">
        <f t="shared" ref="F79" si="61">F78*F71*1000</f>
        <v>3000000</v>
      </c>
      <c r="G79" s="2">
        <f t="shared" ref="G79" si="62">G78*G71*1000</f>
        <v>3000000</v>
      </c>
      <c r="H79" s="2">
        <f t="shared" ref="H79" si="63">H78*H71*1000</f>
        <v>3400000</v>
      </c>
      <c r="I79" s="2">
        <f t="shared" ref="I79" si="64">I78*I71*1000</f>
        <v>3400000</v>
      </c>
      <c r="J79" s="2">
        <f t="shared" ref="J79" si="65">J78*J71*1000</f>
        <v>3400000</v>
      </c>
      <c r="K79" s="2">
        <f t="shared" ref="K79" si="66">K78*K71*1000</f>
        <v>3400000</v>
      </c>
      <c r="L79" s="2">
        <f>SUM(Sheet1!$B79:$K79)</f>
        <v>29192000</v>
      </c>
    </row>
    <row r="80" spans="1:12" x14ac:dyDescent="0.25">
      <c r="A80" s="5" t="s">
        <v>40</v>
      </c>
      <c r="B80" s="2">
        <f>POWER(     (POWER(B76,4)/12 - POWER(B76-2*B77, 4)/12)        / B78,0.5)</f>
        <v>22.920151250228113</v>
      </c>
      <c r="C80" s="2">
        <f t="shared" ref="C80:K80" si="67">POWER(     (POWER(C76,4)/12 - POWER(C76-2*C77, 4)/12)        / C78,0.5)</f>
        <v>26.614532371118852</v>
      </c>
      <c r="D80" s="2">
        <f t="shared" si="67"/>
        <v>26.614532371118852</v>
      </c>
      <c r="E80" s="2">
        <f t="shared" si="67"/>
        <v>26.614532371118852</v>
      </c>
      <c r="F80" s="2">
        <f t="shared" si="67"/>
        <v>30.686587732536619</v>
      </c>
      <c r="G80" s="2">
        <f t="shared" si="67"/>
        <v>30.686587732536619</v>
      </c>
      <c r="H80" s="2">
        <f t="shared" si="67"/>
        <v>34.761089357690352</v>
      </c>
      <c r="I80" s="2">
        <f t="shared" si="67"/>
        <v>34.761089357690352</v>
      </c>
      <c r="J80" s="2">
        <f t="shared" si="67"/>
        <v>34.761089357690352</v>
      </c>
      <c r="K80" s="2">
        <f t="shared" si="67"/>
        <v>34.761089357690352</v>
      </c>
      <c r="L80" s="2"/>
    </row>
    <row r="81" spans="1:13" x14ac:dyDescent="0.25">
      <c r="A81" s="5" t="s">
        <v>33</v>
      </c>
      <c r="B81" s="2">
        <f>B73*1000/B80</f>
        <v>104.71135088936701</v>
      </c>
      <c r="C81" s="2">
        <f t="shared" ref="C81" si="68">C73*1000/C80</f>
        <v>90.176297916261532</v>
      </c>
      <c r="D81" s="2">
        <f t="shared" ref="D81" si="69">D73*1000/D80</f>
        <v>90.176297916261532</v>
      </c>
      <c r="E81" s="2">
        <f t="shared" ref="E81" si="70">E73*1000/E80</f>
        <v>90.176297916261532</v>
      </c>
      <c r="F81" s="2">
        <f t="shared" ref="F81" si="71">F73*1000/F80</f>
        <v>78.210064309473836</v>
      </c>
      <c r="G81" s="2">
        <f t="shared" ref="G81" si="72">G73*1000/G80</f>
        <v>78.210064309473836</v>
      </c>
      <c r="H81" s="2">
        <f t="shared" ref="H81" si="73">H73*1000/H80</f>
        <v>69.042715413895309</v>
      </c>
      <c r="I81" s="2">
        <f t="shared" ref="I81" si="74">I73*1000/I80</f>
        <v>69.042715413895309</v>
      </c>
      <c r="J81" s="2">
        <f t="shared" ref="J81" si="75">J73*1000/J80</f>
        <v>69.042715413895309</v>
      </c>
      <c r="K81" s="2">
        <f t="shared" ref="K81" si="76">K73*1000/K80</f>
        <v>69.042715413895309</v>
      </c>
      <c r="L81" s="2"/>
    </row>
    <row r="82" spans="1:13" x14ac:dyDescent="0.25">
      <c r="A82" s="5" t="s">
        <v>34</v>
      </c>
      <c r="B82" s="2">
        <f>B71*1000/B76</f>
        <v>33.333333333333336</v>
      </c>
      <c r="C82" s="2">
        <f t="shared" ref="C82:K82" si="77">C71*1000/C76</f>
        <v>28.571428571428573</v>
      </c>
      <c r="D82" s="2">
        <f t="shared" si="77"/>
        <v>28.571428571428573</v>
      </c>
      <c r="E82" s="2">
        <f t="shared" si="77"/>
        <v>28.571428571428573</v>
      </c>
      <c r="F82" s="2">
        <f t="shared" si="77"/>
        <v>25</v>
      </c>
      <c r="G82" s="2">
        <f t="shared" si="77"/>
        <v>25</v>
      </c>
      <c r="H82" s="2">
        <f t="shared" si="77"/>
        <v>22.222222222222221</v>
      </c>
      <c r="I82" s="2">
        <f t="shared" si="77"/>
        <v>22.222222222222221</v>
      </c>
      <c r="J82" s="2">
        <f t="shared" si="77"/>
        <v>22.222222222222221</v>
      </c>
      <c r="K82" s="2">
        <f t="shared" si="77"/>
        <v>22.222222222222221</v>
      </c>
      <c r="L82" s="2"/>
    </row>
    <row r="83" spans="1:13" x14ac:dyDescent="0.25">
      <c r="A83" s="5" t="s">
        <v>36</v>
      </c>
      <c r="B83" s="2">
        <f>B74/(B78*0.01)</f>
        <v>0.2232142857142857</v>
      </c>
      <c r="C83" s="2">
        <f t="shared" ref="C83:K83" si="78">C74/(C78*0.01)</f>
        <v>0.53846153846153844</v>
      </c>
      <c r="D83" s="2">
        <f t="shared" si="78"/>
        <v>1</v>
      </c>
      <c r="E83" s="2">
        <f t="shared" si="78"/>
        <v>1.3846153846153846</v>
      </c>
      <c r="F83" s="2">
        <f t="shared" si="78"/>
        <v>1.4666666666666666</v>
      </c>
      <c r="G83" s="2">
        <f t="shared" si="78"/>
        <v>1.6</v>
      </c>
      <c r="H83" s="2">
        <f t="shared" si="78"/>
        <v>1.5294117647058822</v>
      </c>
      <c r="I83" s="2">
        <f t="shared" si="78"/>
        <v>1.588235294117647</v>
      </c>
      <c r="J83" s="2">
        <f t="shared" si="78"/>
        <v>1.588235294117647</v>
      </c>
      <c r="K83" s="2">
        <f t="shared" si="78"/>
        <v>1.588235294117647</v>
      </c>
      <c r="L83" s="2"/>
    </row>
    <row r="84" spans="1:13" x14ac:dyDescent="0.25">
      <c r="A84" s="5" t="s">
        <v>37</v>
      </c>
      <c r="B84" s="2">
        <f>IF(B81&lt;100, 0.58*$P$1-6.5*POWER(10,-5)*POWER(B81,2), 7500/POWER(B81,2))</f>
        <v>0.68402777777777779</v>
      </c>
      <c r="C84" s="2">
        <f t="shared" ref="C84:K84" si="79">IF(C81&lt;100, 0.58*$P$1-6.5*POWER(10,-5)*POWER(C81,2), 7500/POWER(C81,2))</f>
        <v>1.559435294117647</v>
      </c>
      <c r="D84" s="2">
        <f t="shared" si="79"/>
        <v>1.559435294117647</v>
      </c>
      <c r="E84" s="2">
        <f t="shared" si="79"/>
        <v>1.559435294117647</v>
      </c>
      <c r="F84" s="2">
        <f t="shared" si="79"/>
        <v>1.6904070796460178</v>
      </c>
      <c r="G84" s="2">
        <f t="shared" si="79"/>
        <v>1.6904070796460178</v>
      </c>
      <c r="H84" s="2">
        <f t="shared" si="79"/>
        <v>1.7781517241379312</v>
      </c>
      <c r="I84" s="2">
        <f t="shared" si="79"/>
        <v>1.7781517241379312</v>
      </c>
      <c r="J84" s="2">
        <f t="shared" si="79"/>
        <v>1.7781517241379312</v>
      </c>
      <c r="K84" s="2">
        <f t="shared" si="79"/>
        <v>1.7781517241379312</v>
      </c>
      <c r="L84" s="2"/>
    </row>
    <row r="85" spans="1:13" x14ac:dyDescent="0.25">
      <c r="A85" s="5" t="s">
        <v>46</v>
      </c>
      <c r="B85" s="2" t="str">
        <f>IF((B83)/B84 &gt;1, "not safe", FIXED(((B83)/B84) * 100, 2) )</f>
        <v>32.63</v>
      </c>
      <c r="C85" s="2" t="str">
        <f t="shared" ref="C85:K85" si="80">IF((C83)/C84 &gt;1, "not safe", FIXED(((C83)/C84) * 100, 2) )</f>
        <v>34.53</v>
      </c>
      <c r="D85" s="2" t="str">
        <f t="shared" si="80"/>
        <v>64.13</v>
      </c>
      <c r="E85" s="2" t="str">
        <f t="shared" si="80"/>
        <v>88.79</v>
      </c>
      <c r="F85" s="2" t="str">
        <f t="shared" si="80"/>
        <v>86.76</v>
      </c>
      <c r="G85" s="2" t="str">
        <f t="shared" si="80"/>
        <v>94.65</v>
      </c>
      <c r="H85" s="2" t="str">
        <f t="shared" si="80"/>
        <v>86.01</v>
      </c>
      <c r="I85" s="2" t="str">
        <f t="shared" si="80"/>
        <v>89.32</v>
      </c>
      <c r="J85" s="2" t="str">
        <f t="shared" si="80"/>
        <v>89.32</v>
      </c>
      <c r="K85" s="2" t="str">
        <f t="shared" si="80"/>
        <v>89.32</v>
      </c>
      <c r="L85" s="2"/>
    </row>
    <row r="86" spans="1:13" x14ac:dyDescent="0.25">
      <c r="A86" s="5" t="s">
        <v>35</v>
      </c>
      <c r="B86" s="2">
        <f>B75/(B78*0.01)</f>
        <v>0.6696428571428571</v>
      </c>
      <c r="C86" s="2">
        <f>C75/(C78*0.01)</f>
        <v>3.8461538461538464E-2</v>
      </c>
      <c r="D86" s="2">
        <f>D75/(D78*0.01)</f>
        <v>7.6923076923076927E-2</v>
      </c>
      <c r="E86" s="2">
        <f>E75/(E78*0.01)</f>
        <v>9.2307692307692299E-2</v>
      </c>
      <c r="F86" s="2">
        <f>F75/(F78*0.01)</f>
        <v>9.3333333333333324E-2</v>
      </c>
      <c r="G86" s="2">
        <f>G75/(G78*0.01)</f>
        <v>9.3333333333333324E-2</v>
      </c>
      <c r="H86" s="2">
        <f>H75/(H78*0.01)</f>
        <v>8.2352941176470587E-2</v>
      </c>
      <c r="I86" s="2">
        <f>I75/(I78*0.01)</f>
        <v>7.0588235294117646E-2</v>
      </c>
      <c r="J86" s="2">
        <f>J75/(J78*0.01)</f>
        <v>5.8823529411764705E-2</v>
      </c>
      <c r="K86" s="2">
        <f>K75/(K78*0.01)</f>
        <v>7.0588235294117646E-2</v>
      </c>
      <c r="L86" s="2"/>
    </row>
    <row r="87" spans="1:13" x14ac:dyDescent="0.25">
      <c r="A87" s="5" t="s">
        <v>45</v>
      </c>
      <c r="B87" s="2" t="str">
        <f>IF(B86 &gt; 0.58*$P$1, "not safe", FIXED(((B86)/$P$1) * 100, 2) )</f>
        <v>18.60</v>
      </c>
      <c r="C87" s="2" t="str">
        <f t="shared" ref="C87:K87" si="81">IF(C86 &gt; 0.58*$P$1, "not safe", FIXED(((C86)/$P$1) * 100, 2) )</f>
        <v>1.07</v>
      </c>
      <c r="D87" s="2" t="str">
        <f t="shared" si="81"/>
        <v>2.14</v>
      </c>
      <c r="E87" s="2" t="str">
        <f t="shared" si="81"/>
        <v>2.56</v>
      </c>
      <c r="F87" s="2" t="str">
        <f t="shared" si="81"/>
        <v>2.59</v>
      </c>
      <c r="G87" s="2" t="str">
        <f t="shared" si="81"/>
        <v>2.59</v>
      </c>
      <c r="H87" s="2" t="str">
        <f t="shared" si="81"/>
        <v>2.29</v>
      </c>
      <c r="I87" s="2" t="str">
        <f t="shared" si="81"/>
        <v>1.96</v>
      </c>
      <c r="J87" s="2" t="str">
        <f t="shared" si="81"/>
        <v>1.63</v>
      </c>
      <c r="K87" s="2" t="str">
        <f t="shared" si="81"/>
        <v>1.96</v>
      </c>
      <c r="L87" s="2"/>
    </row>
    <row r="88" spans="1:13" x14ac:dyDescent="0.25">
      <c r="A88" s="5"/>
      <c r="B88" s="28" t="s">
        <v>31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3" x14ac:dyDescent="0.25">
      <c r="A89" s="5" t="s">
        <v>18</v>
      </c>
      <c r="B89" s="3">
        <v>2</v>
      </c>
      <c r="C89" s="3">
        <v>2</v>
      </c>
      <c r="D89" s="3">
        <v>2</v>
      </c>
      <c r="E89" s="3">
        <v>2</v>
      </c>
      <c r="F89" s="3">
        <v>2</v>
      </c>
      <c r="G89" s="3">
        <v>2</v>
      </c>
      <c r="H89" s="3">
        <v>2</v>
      </c>
      <c r="I89" s="3">
        <v>2</v>
      </c>
      <c r="J89" s="3">
        <v>2</v>
      </c>
      <c r="K89" s="3">
        <v>2</v>
      </c>
      <c r="L89" s="3"/>
    </row>
    <row r="90" spans="1:13" x14ac:dyDescent="0.25">
      <c r="A90" s="5" t="s">
        <v>17</v>
      </c>
      <c r="B90" s="2">
        <v>90</v>
      </c>
      <c r="C90" s="2">
        <v>90</v>
      </c>
      <c r="D90" s="2">
        <v>90</v>
      </c>
      <c r="E90" s="2">
        <v>100</v>
      </c>
      <c r="F90" s="2">
        <v>100</v>
      </c>
      <c r="G90" s="2">
        <v>100</v>
      </c>
      <c r="H90" s="2">
        <v>100</v>
      </c>
      <c r="I90" s="2">
        <v>100</v>
      </c>
      <c r="J90" s="2">
        <v>100</v>
      </c>
      <c r="K90" s="2">
        <v>100</v>
      </c>
      <c r="L90" s="2"/>
    </row>
    <row r="91" spans="1:13" x14ac:dyDescent="0.25">
      <c r="A91" s="5" t="s">
        <v>16</v>
      </c>
      <c r="B91" s="3">
        <v>9</v>
      </c>
      <c r="C91" s="3">
        <v>9</v>
      </c>
      <c r="D91" s="3">
        <v>9</v>
      </c>
      <c r="E91" s="3">
        <v>10</v>
      </c>
      <c r="F91" s="3">
        <v>10</v>
      </c>
      <c r="G91" s="3">
        <v>10</v>
      </c>
      <c r="H91" s="3">
        <v>10</v>
      </c>
      <c r="I91" s="3">
        <v>10</v>
      </c>
      <c r="J91" s="3">
        <v>10</v>
      </c>
      <c r="K91" s="3">
        <v>10</v>
      </c>
      <c r="L91" s="3"/>
    </row>
    <row r="92" spans="1:13" x14ac:dyDescent="0.25">
      <c r="A92" s="5" t="s">
        <v>15</v>
      </c>
      <c r="B92" s="2">
        <f>B89*(B90*B91+(B90-B91)*B91)</f>
        <v>3078</v>
      </c>
      <c r="C92" s="2">
        <f t="shared" ref="C92" si="82">C89*(C90*C91+(C90-C91)*C91)</f>
        <v>3078</v>
      </c>
      <c r="D92" s="2">
        <f t="shared" ref="D92" si="83">D89*(D90*D91+(D90-D91)*D91)</f>
        <v>3078</v>
      </c>
      <c r="E92" s="2">
        <f t="shared" ref="E92" si="84">E89*(E90*E91+(E90-E91)*E91)</f>
        <v>3800</v>
      </c>
      <c r="F92" s="2">
        <f t="shared" ref="F92" si="85">F89*(F90*F91+(F90-F91)*F91)</f>
        <v>3800</v>
      </c>
      <c r="G92" s="2">
        <f t="shared" ref="G92" si="86">G89*(G90*G91+(G90-G91)*G91)</f>
        <v>3800</v>
      </c>
      <c r="H92" s="2">
        <f t="shared" ref="H92" si="87">H89*(H90*H91+(H90-H91)*H91)</f>
        <v>3800</v>
      </c>
      <c r="I92" s="2">
        <f t="shared" ref="I92" si="88">I89*(I90*I91+(I90-I91)*I91)</f>
        <v>3800</v>
      </c>
      <c r="J92" s="2">
        <f t="shared" ref="J92" si="89">J89*(J90*J91+(J90-J91)*J91)</f>
        <v>3800</v>
      </c>
      <c r="K92" s="2">
        <f t="shared" ref="K92" si="90">K89*(K90*K91+(K90-K91)*K91)</f>
        <v>3800</v>
      </c>
      <c r="L92" s="2"/>
      <c r="M92" s="13"/>
    </row>
    <row r="93" spans="1:13" x14ac:dyDescent="0.25">
      <c r="A93" s="6" t="s">
        <v>14</v>
      </c>
      <c r="B93" s="1">
        <f>B92*1000*B71</f>
        <v>6156000</v>
      </c>
      <c r="C93" s="1">
        <f>C92*1000*C71</f>
        <v>6156000</v>
      </c>
      <c r="D93" s="1">
        <f>D92*1000*D71</f>
        <v>6156000</v>
      </c>
      <c r="E93" s="1">
        <f>E92*1000*E71</f>
        <v>7600000</v>
      </c>
      <c r="F93" s="1">
        <f>F92*1000*F71</f>
        <v>7600000</v>
      </c>
      <c r="G93" s="1">
        <f>G92*1000*G71</f>
        <v>7600000</v>
      </c>
      <c r="H93" s="1">
        <f>H92*1000*H71</f>
        <v>7600000</v>
      </c>
      <c r="I93" s="1">
        <f>I92*1000*I71</f>
        <v>7600000</v>
      </c>
      <c r="J93" s="1">
        <f>J92*1000*J71</f>
        <v>7600000</v>
      </c>
      <c r="K93" s="1">
        <f>K92*1000*K71</f>
        <v>7600000</v>
      </c>
      <c r="L93" s="1">
        <f>SUM(Sheet1!$B93:$K93)</f>
        <v>71668000</v>
      </c>
      <c r="M93" s="14"/>
    </row>
    <row r="94" spans="1:13" x14ac:dyDescent="0.25">
      <c r="A94" s="18" t="s">
        <v>2</v>
      </c>
      <c r="B94" s="20">
        <f>((L93-L79)/L93)*100</f>
        <v>59.267734553775739</v>
      </c>
      <c r="C94" s="20" t="s">
        <v>3</v>
      </c>
    </row>
    <row r="95" spans="1:13" x14ac:dyDescent="0.25">
      <c r="A95" s="19"/>
      <c r="B95" s="21"/>
      <c r="C95" s="21"/>
    </row>
    <row r="96" spans="1:13" ht="15.75" x14ac:dyDescent="0.25">
      <c r="A96" s="15"/>
      <c r="B96" s="29" t="s">
        <v>32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</row>
    <row r="97" spans="1:12" x14ac:dyDescent="0.25">
      <c r="A97" s="8" t="s">
        <v>13</v>
      </c>
      <c r="B97">
        <f>MAX(4,B77)</f>
        <v>4</v>
      </c>
      <c r="C97">
        <f t="shared" ref="C97:K97" si="91">MAX(4,C77)</f>
        <v>5</v>
      </c>
      <c r="D97">
        <f t="shared" si="91"/>
        <v>5</v>
      </c>
      <c r="E97">
        <f t="shared" si="91"/>
        <v>5</v>
      </c>
      <c r="F97">
        <f t="shared" si="91"/>
        <v>5</v>
      </c>
      <c r="G97">
        <f t="shared" si="91"/>
        <v>5</v>
      </c>
      <c r="H97">
        <f t="shared" si="91"/>
        <v>5</v>
      </c>
      <c r="I97">
        <f t="shared" si="91"/>
        <v>5</v>
      </c>
      <c r="J97">
        <f t="shared" si="91"/>
        <v>5</v>
      </c>
      <c r="K97">
        <f t="shared" si="91"/>
        <v>5</v>
      </c>
    </row>
    <row r="98" spans="1:12" x14ac:dyDescent="0.25">
      <c r="A98" s="8" t="s">
        <v>28</v>
      </c>
      <c r="B98" s="12" t="str">
        <f>FIXED(MAX(5,MAX(B74,B75)/(1.04*B97*0.1*4))+2*0.1*B97,1)</f>
        <v>5.8</v>
      </c>
      <c r="C98" s="12" t="str">
        <f>FIXED(MAX(5,MAX(C74,C75)/(1.04*C97*0.1*4))+2*0.1*C97,1)</f>
        <v>6.0</v>
      </c>
      <c r="D98" s="12" t="str">
        <f>FIXED(MAX(5,MAX(D74,D75)/(1.04*D97*0.1*4))+2*0.1*D97,1)</f>
        <v>7.3</v>
      </c>
      <c r="E98" s="12" t="str">
        <f>FIXED(MAX(5,MAX(E74,E75)/(1.04*E97*0.1*4))+2*0.1*E97,1)</f>
        <v>9.7</v>
      </c>
      <c r="F98" s="12" t="str">
        <f>FIXED(MAX(5,MAX(F74,F75)/(1.04*F97*0.1*4))+2*0.1*F97,1)</f>
        <v>11.6</v>
      </c>
      <c r="G98" s="12" t="str">
        <f>FIXED(MAX(5,MAX(G74,G75)/(1.04*G97*0.1*4))+2*0.1*G97,1)</f>
        <v>12.5</v>
      </c>
      <c r="H98" s="12" t="str">
        <f>FIXED(MAX(5,MAX(H74,H75)/(1.04*H97*0.1*4))+2*0.1*H97,1)</f>
        <v>13.5</v>
      </c>
      <c r="I98" s="12" t="str">
        <f>FIXED(MAX(5,MAX(I74,I75)/(1.04*I97*0.1*4))+2*0.1*I97,1)</f>
        <v>14.0</v>
      </c>
      <c r="J98" s="12" t="str">
        <f>FIXED(MAX(5,MAX(J74,J75)/(1.04*J97*0.1*4))+2*0.1*J97,1)</f>
        <v>14.0</v>
      </c>
      <c r="K98" s="12" t="str">
        <f>FIXED(MAX(5,MAX(K74,K75)/(1.04*K97*0.1*4))+2*0.1*K97,1)</f>
        <v>14.0</v>
      </c>
      <c r="L98" s="12"/>
    </row>
    <row r="103" spans="1:12" x14ac:dyDescent="0.25">
      <c r="A103" s="26" t="s">
        <v>7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1:12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</row>
    <row r="105" spans="1:12" x14ac:dyDescent="0.25">
      <c r="A105" s="5" t="s">
        <v>0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 t="s">
        <v>1</v>
      </c>
    </row>
    <row r="106" spans="1:12" x14ac:dyDescent="0.25">
      <c r="A106" s="5" t="s">
        <v>25</v>
      </c>
      <c r="B106" s="2">
        <v>2.12</v>
      </c>
      <c r="C106" s="2">
        <v>2.2400000000000002</v>
      </c>
      <c r="D106" s="2">
        <v>2.4</v>
      </c>
      <c r="E106" s="2">
        <v>2.5</v>
      </c>
      <c r="F106" s="2">
        <v>2.6</v>
      </c>
      <c r="G106" s="2">
        <v>2.7</v>
      </c>
      <c r="H106" s="2">
        <v>2.9</v>
      </c>
      <c r="I106" s="2">
        <v>3</v>
      </c>
      <c r="J106" s="2">
        <v>3.1</v>
      </c>
      <c r="K106" s="2">
        <v>3.2</v>
      </c>
      <c r="L106" s="2"/>
    </row>
    <row r="107" spans="1:12" x14ac:dyDescent="0.25">
      <c r="A107" s="5" t="s">
        <v>29</v>
      </c>
      <c r="B107" s="2">
        <v>1</v>
      </c>
      <c r="C107" s="2">
        <v>1.5</v>
      </c>
      <c r="D107" s="2">
        <v>1</v>
      </c>
      <c r="E107" s="2">
        <v>1.5</v>
      </c>
      <c r="F107" s="2">
        <v>1</v>
      </c>
      <c r="G107" s="2">
        <v>1.5</v>
      </c>
      <c r="H107" s="2">
        <v>1</v>
      </c>
      <c r="I107" s="2">
        <v>1.5</v>
      </c>
      <c r="J107" s="2">
        <v>1</v>
      </c>
      <c r="K107" s="2">
        <v>1.5</v>
      </c>
      <c r="L107" s="2"/>
    </row>
    <row r="108" spans="1:12" x14ac:dyDescent="0.25">
      <c r="A108" s="5" t="s">
        <v>30</v>
      </c>
      <c r="B108" s="2">
        <f t="shared" ref="B108:K108" si="92">B106*B107</f>
        <v>2.12</v>
      </c>
      <c r="C108" s="2">
        <f t="shared" si="92"/>
        <v>3.3600000000000003</v>
      </c>
      <c r="D108" s="2">
        <f t="shared" si="92"/>
        <v>2.4</v>
      </c>
      <c r="E108" s="2">
        <f t="shared" si="92"/>
        <v>3.75</v>
      </c>
      <c r="F108" s="2">
        <f t="shared" si="92"/>
        <v>2.6</v>
      </c>
      <c r="G108" s="2">
        <f t="shared" si="92"/>
        <v>4.0500000000000007</v>
      </c>
      <c r="H108" s="2">
        <f t="shared" si="92"/>
        <v>2.9</v>
      </c>
      <c r="I108" s="2">
        <f t="shared" si="92"/>
        <v>4.5</v>
      </c>
      <c r="J108" s="2">
        <f t="shared" si="92"/>
        <v>3.1</v>
      </c>
      <c r="K108" s="2">
        <f t="shared" si="92"/>
        <v>4.8000000000000007</v>
      </c>
      <c r="L108" s="2"/>
    </row>
    <row r="109" spans="1:12" x14ac:dyDescent="0.25">
      <c r="A109" s="5" t="s">
        <v>24</v>
      </c>
      <c r="B109" s="3">
        <v>11</v>
      </c>
      <c r="C109" s="3">
        <v>9.1999999999999993</v>
      </c>
      <c r="D109" s="3">
        <v>9</v>
      </c>
      <c r="E109" s="3">
        <v>7</v>
      </c>
      <c r="F109" s="3">
        <v>5</v>
      </c>
      <c r="G109" s="3">
        <v>3.7</v>
      </c>
      <c r="H109" s="3">
        <v>2.5</v>
      </c>
      <c r="I109" s="3">
        <v>1.3</v>
      </c>
      <c r="J109" s="3">
        <v>0.5</v>
      </c>
      <c r="K109" s="3">
        <v>0</v>
      </c>
      <c r="L109" s="3"/>
    </row>
    <row r="110" spans="1:12" x14ac:dyDescent="0.25">
      <c r="A110" s="5" t="s">
        <v>23</v>
      </c>
      <c r="B110" s="3">
        <v>1.2</v>
      </c>
      <c r="C110" s="3">
        <v>1</v>
      </c>
      <c r="D110" s="3">
        <v>0.8</v>
      </c>
      <c r="E110" s="3">
        <v>0.7</v>
      </c>
      <c r="F110" s="3">
        <v>0.5</v>
      </c>
      <c r="G110" s="3">
        <v>0.5</v>
      </c>
      <c r="H110" s="3">
        <v>0.5</v>
      </c>
      <c r="I110" s="3">
        <v>0.7</v>
      </c>
      <c r="J110" s="3">
        <v>1</v>
      </c>
      <c r="K110" s="3">
        <v>2.2000000000000002</v>
      </c>
      <c r="L110" s="2"/>
    </row>
    <row r="111" spans="1:12" x14ac:dyDescent="0.25">
      <c r="A111" s="5" t="s">
        <v>22</v>
      </c>
      <c r="B111" s="3">
        <v>60</v>
      </c>
      <c r="C111" s="3">
        <v>80</v>
      </c>
      <c r="D111" s="3">
        <v>80</v>
      </c>
      <c r="E111" s="3">
        <v>80</v>
      </c>
      <c r="F111" s="3">
        <v>70</v>
      </c>
      <c r="G111" s="3">
        <v>70</v>
      </c>
      <c r="H111" s="3">
        <v>70</v>
      </c>
      <c r="I111" s="3">
        <v>70</v>
      </c>
      <c r="J111" s="3">
        <v>70</v>
      </c>
      <c r="K111" s="3">
        <v>70</v>
      </c>
      <c r="L111" s="3"/>
    </row>
    <row r="112" spans="1:12" x14ac:dyDescent="0.25">
      <c r="A112" s="5" t="s">
        <v>21</v>
      </c>
      <c r="B112" s="2">
        <v>4</v>
      </c>
      <c r="C112" s="2">
        <v>5</v>
      </c>
      <c r="D112" s="2">
        <v>5</v>
      </c>
      <c r="E112" s="2">
        <v>5</v>
      </c>
      <c r="F112" s="2">
        <v>5</v>
      </c>
      <c r="G112" s="2">
        <v>5</v>
      </c>
      <c r="H112" s="2">
        <v>5</v>
      </c>
      <c r="I112" s="2">
        <v>5</v>
      </c>
      <c r="J112" s="2">
        <v>5</v>
      </c>
      <c r="K112" s="2">
        <v>5</v>
      </c>
      <c r="L112" s="2"/>
    </row>
    <row r="113" spans="1:13" x14ac:dyDescent="0.25">
      <c r="A113" s="5" t="s">
        <v>20</v>
      </c>
      <c r="B113" s="3">
        <f t="shared" ref="B113" si="93">B111*B111-POWER(B111-2*B112,2)</f>
        <v>896</v>
      </c>
      <c r="C113" s="3">
        <f t="shared" ref="C113" si="94">C111*C111-POWER(C111-2*C112,2)</f>
        <v>1500</v>
      </c>
      <c r="D113" s="3">
        <f t="shared" ref="D113" si="95">D111*D111-POWER(D111-2*D112,2)</f>
        <v>1500</v>
      </c>
      <c r="E113" s="3">
        <f t="shared" ref="E113" si="96">E111*E111-POWER(E111-2*E112,2)</f>
        <v>1500</v>
      </c>
      <c r="F113" s="3">
        <f t="shared" ref="F113" si="97">F111*F111-POWER(F111-2*F112,2)</f>
        <v>1300</v>
      </c>
      <c r="G113" s="3">
        <f t="shared" ref="G113" si="98">G111*G111-POWER(G111-2*G112,2)</f>
        <v>1300</v>
      </c>
      <c r="H113" s="3">
        <f t="shared" ref="H113" si="99">H111*H111-POWER(H111-2*H112,2)</f>
        <v>1300</v>
      </c>
      <c r="I113" s="3">
        <f t="shared" ref="I113" si="100">I111*I111-POWER(I111-2*I112,2)</f>
        <v>1300</v>
      </c>
      <c r="J113" s="3">
        <f t="shared" ref="J113:K113" si="101">J111*J111-POWER(J111-2*J112,2)</f>
        <v>1300</v>
      </c>
      <c r="K113" s="3">
        <f t="shared" si="101"/>
        <v>1300</v>
      </c>
      <c r="L113" s="3"/>
    </row>
    <row r="114" spans="1:13" x14ac:dyDescent="0.25">
      <c r="A114" s="5" t="s">
        <v>19</v>
      </c>
      <c r="B114" s="2">
        <f t="shared" ref="B114" si="102">B113*B106*1000</f>
        <v>1899520</v>
      </c>
      <c r="C114" s="2">
        <f t="shared" ref="C114" si="103">C113*C106*1000</f>
        <v>3360000.0000000005</v>
      </c>
      <c r="D114" s="2">
        <f t="shared" ref="D114" si="104">D113*D106*1000</f>
        <v>3600000</v>
      </c>
      <c r="E114" s="2">
        <f t="shared" ref="E114" si="105">E113*E106*1000</f>
        <v>3750000</v>
      </c>
      <c r="F114" s="2">
        <f t="shared" ref="F114" si="106">F113*F106*1000</f>
        <v>3380000</v>
      </c>
      <c r="G114" s="2">
        <f t="shared" ref="G114" si="107">G113*G106*1000</f>
        <v>3510000.0000000005</v>
      </c>
      <c r="H114" s="2">
        <f t="shared" ref="H114" si="108">H113*H106*1000</f>
        <v>3770000</v>
      </c>
      <c r="I114" s="2">
        <f t="shared" ref="I114" si="109">I113*I106*1000</f>
        <v>3900000</v>
      </c>
      <c r="J114" s="2">
        <f t="shared" ref="J114:K114" si="110">J113*J106*1000</f>
        <v>4030000</v>
      </c>
      <c r="K114" s="2">
        <f t="shared" si="110"/>
        <v>4160000</v>
      </c>
      <c r="L114" s="2">
        <f>SUM(Sheet1!$B114:$K114)</f>
        <v>35359520</v>
      </c>
    </row>
    <row r="115" spans="1:13" x14ac:dyDescent="0.25">
      <c r="A115" s="5" t="s">
        <v>40</v>
      </c>
      <c r="B115" s="2">
        <f>POWER(     (POWER(B111,4)/12 - POWER(B111-2*B112, 4)/12)        / B113,0.5)</f>
        <v>22.920151250228113</v>
      </c>
      <c r="C115" s="2">
        <f t="shared" ref="C115:K115" si="111">POWER(     (POWER(C111,4)/12 - POWER(C111-2*C112, 4)/12)        / C113,0.5)</f>
        <v>30.686587732536619</v>
      </c>
      <c r="D115" s="2">
        <f t="shared" si="111"/>
        <v>30.686587732536619</v>
      </c>
      <c r="E115" s="2">
        <f t="shared" si="111"/>
        <v>30.686587732536619</v>
      </c>
      <c r="F115" s="2">
        <f t="shared" si="111"/>
        <v>26.614532371118852</v>
      </c>
      <c r="G115" s="2">
        <f t="shared" si="111"/>
        <v>26.614532371118852</v>
      </c>
      <c r="H115" s="2">
        <f t="shared" si="111"/>
        <v>26.614532371118852</v>
      </c>
      <c r="I115" s="2">
        <f t="shared" si="111"/>
        <v>26.614532371118852</v>
      </c>
      <c r="J115" s="2">
        <f t="shared" si="111"/>
        <v>26.614532371118852</v>
      </c>
      <c r="K115" s="2">
        <f t="shared" si="111"/>
        <v>26.614532371118852</v>
      </c>
      <c r="L115" s="2"/>
    </row>
    <row r="116" spans="1:13" x14ac:dyDescent="0.25">
      <c r="A116" s="5" t="s">
        <v>33</v>
      </c>
      <c r="B116" s="2">
        <f>B108*1000/B115</f>
        <v>92.495026618940869</v>
      </c>
      <c r="C116" s="2">
        <f t="shared" ref="C116" si="112">C108*1000/C115</f>
        <v>109.49409003326339</v>
      </c>
      <c r="D116" s="2">
        <f t="shared" ref="D116" si="113">D108*1000/D115</f>
        <v>78.210064309473836</v>
      </c>
      <c r="E116" s="2">
        <f t="shared" ref="E116" si="114">E108*1000/E115</f>
        <v>122.20322548355287</v>
      </c>
      <c r="F116" s="2">
        <f t="shared" ref="F116" si="115">F108*1000/F115</f>
        <v>97.690989409283333</v>
      </c>
      <c r="G116" s="2">
        <f t="shared" ref="G116" si="116">G108*1000/G115</f>
        <v>152.17250273369137</v>
      </c>
      <c r="H116" s="2">
        <f t="shared" ref="H116" si="117">H108*1000/H115</f>
        <v>108.96302664881601</v>
      </c>
      <c r="I116" s="2">
        <f t="shared" ref="I116" si="118">I108*1000/I115</f>
        <v>169.08055859299037</v>
      </c>
      <c r="J116" s="2">
        <f t="shared" ref="J116" si="119">J108*1000/J115</f>
        <v>116.47771814183781</v>
      </c>
      <c r="K116" s="2">
        <f t="shared" ref="K116" si="120">K108*1000/K115</f>
        <v>180.35259583252309</v>
      </c>
      <c r="L116" s="2"/>
    </row>
    <row r="117" spans="1:13" x14ac:dyDescent="0.25">
      <c r="A117" s="5" t="s">
        <v>34</v>
      </c>
      <c r="B117" s="2">
        <f>B106*1000/B111</f>
        <v>35.333333333333336</v>
      </c>
      <c r="C117" s="2">
        <f t="shared" ref="C117:K117" si="121">C106*1000/C111</f>
        <v>28</v>
      </c>
      <c r="D117" s="2">
        <f t="shared" si="121"/>
        <v>30</v>
      </c>
      <c r="E117" s="2">
        <f t="shared" si="121"/>
        <v>31.25</v>
      </c>
      <c r="F117" s="2">
        <f t="shared" si="121"/>
        <v>37.142857142857146</v>
      </c>
      <c r="G117" s="2">
        <f t="shared" si="121"/>
        <v>38.571428571428569</v>
      </c>
      <c r="H117" s="2">
        <f t="shared" si="121"/>
        <v>41.428571428571431</v>
      </c>
      <c r="I117" s="2">
        <f t="shared" si="121"/>
        <v>42.857142857142854</v>
      </c>
      <c r="J117" s="2">
        <f t="shared" si="121"/>
        <v>44.285714285714285</v>
      </c>
      <c r="K117" s="2">
        <f t="shared" si="121"/>
        <v>45.714285714285715</v>
      </c>
      <c r="L117" s="2"/>
      <c r="M117" s="13"/>
    </row>
    <row r="118" spans="1:13" x14ac:dyDescent="0.25">
      <c r="A118" s="5" t="s">
        <v>36</v>
      </c>
      <c r="B118" s="2">
        <f>B109/(B113*0.01)</f>
        <v>1.2276785714285714</v>
      </c>
      <c r="C118" s="2">
        <f t="shared" ref="C118:K118" si="122">C109/(C113*0.01)</f>
        <v>0.61333333333333329</v>
      </c>
      <c r="D118" s="2">
        <f t="shared" si="122"/>
        <v>0.6</v>
      </c>
      <c r="E118" s="2">
        <f t="shared" si="122"/>
        <v>0.46666666666666667</v>
      </c>
      <c r="F118" s="2">
        <f t="shared" si="122"/>
        <v>0.38461538461538464</v>
      </c>
      <c r="G118" s="2">
        <f t="shared" si="122"/>
        <v>0.2846153846153846</v>
      </c>
      <c r="H118" s="2">
        <f t="shared" si="122"/>
        <v>0.19230769230769232</v>
      </c>
      <c r="I118" s="2">
        <f t="shared" si="122"/>
        <v>0.1</v>
      </c>
      <c r="J118" s="2">
        <f t="shared" si="122"/>
        <v>3.8461538461538464E-2</v>
      </c>
      <c r="K118" s="2">
        <f t="shared" si="122"/>
        <v>0</v>
      </c>
      <c r="L118" s="2"/>
      <c r="M118" s="14"/>
    </row>
    <row r="119" spans="1:13" x14ac:dyDescent="0.25">
      <c r="A119" s="5" t="s">
        <v>37</v>
      </c>
      <c r="B119" s="2">
        <f>IF(B116&lt;100, 0.58*$P$1-6.5*POWER(10,-5)*POWER(B116,2), 7500/POWER(B116,2))</f>
        <v>1.5319035532994922</v>
      </c>
      <c r="C119" s="2">
        <f t="shared" ref="C119:K119" si="123">IF(C116&lt;100, 0.58*$P$1-6.5*POWER(10,-5)*POWER(C116,2), 7500/POWER(C116,2))</f>
        <v>0.62557575113378694</v>
      </c>
      <c r="D119" s="2">
        <f t="shared" si="123"/>
        <v>1.6904070796460178</v>
      </c>
      <c r="E119" s="2">
        <f t="shared" si="123"/>
        <v>0.50222222222222235</v>
      </c>
      <c r="F119" s="2">
        <f t="shared" si="123"/>
        <v>1.4676705882352938</v>
      </c>
      <c r="G119" s="2">
        <f t="shared" si="123"/>
        <v>0.32388355433622906</v>
      </c>
      <c r="H119" s="2">
        <f t="shared" si="123"/>
        <v>0.63168846611177165</v>
      </c>
      <c r="I119" s="2">
        <f t="shared" si="123"/>
        <v>0.26234567901234562</v>
      </c>
      <c r="J119" s="2">
        <f t="shared" si="123"/>
        <v>0.55280957336108216</v>
      </c>
      <c r="K119" s="2">
        <f t="shared" si="123"/>
        <v>0.23057725694444434</v>
      </c>
      <c r="L119" s="2"/>
    </row>
    <row r="120" spans="1:13" x14ac:dyDescent="0.25">
      <c r="A120" s="5" t="s">
        <v>46</v>
      </c>
      <c r="B120" s="2" t="str">
        <f>IF((B118)/B119 &gt;1, "not safe", FIXED(((B118)/B119) * 100, 2) )</f>
        <v>80.14</v>
      </c>
      <c r="C120" s="2" t="str">
        <f>IF((C118)/C119 &gt;1, "not safe", FIXED(((C118)/C119) * 100, 2) )</f>
        <v>98.04</v>
      </c>
      <c r="D120" s="2" t="str">
        <f t="shared" ref="D120:K120" si="124">IF((D118)/D119 &gt;1, "not safe", FIXED(((D118)/D119) * 100, 2) )</f>
        <v>35.49</v>
      </c>
      <c r="E120" s="2" t="str">
        <f t="shared" si="124"/>
        <v>92.92</v>
      </c>
      <c r="F120" s="2" t="str">
        <f t="shared" si="124"/>
        <v>26.21</v>
      </c>
      <c r="G120" s="2" t="str">
        <f t="shared" si="124"/>
        <v>87.88</v>
      </c>
      <c r="H120" s="2" t="str">
        <f t="shared" si="124"/>
        <v>30.44</v>
      </c>
      <c r="I120" s="2" t="str">
        <f t="shared" si="124"/>
        <v>38.12</v>
      </c>
      <c r="J120" s="2" t="str">
        <f t="shared" si="124"/>
        <v>6.96</v>
      </c>
      <c r="K120" s="2" t="str">
        <f t="shared" si="124"/>
        <v>0.00</v>
      </c>
      <c r="L120" s="2"/>
    </row>
    <row r="121" spans="1:13" x14ac:dyDescent="0.25">
      <c r="A121" s="5" t="s">
        <v>35</v>
      </c>
      <c r="B121" s="2">
        <f>B110/(B113*0.01)</f>
        <v>0.13392857142857142</v>
      </c>
      <c r="C121" s="2">
        <f>C110/(C113*0.01)</f>
        <v>6.6666666666666666E-2</v>
      </c>
      <c r="D121" s="2">
        <f>D110/(D113*0.01)</f>
        <v>5.3333333333333337E-2</v>
      </c>
      <c r="E121" s="2">
        <f>E110/(E113*0.01)</f>
        <v>4.6666666666666662E-2</v>
      </c>
      <c r="F121" s="2">
        <f>F110/(F113*0.01)</f>
        <v>3.8461538461538464E-2</v>
      </c>
      <c r="G121" s="2">
        <f>G110/(G113*0.01)</f>
        <v>3.8461538461538464E-2</v>
      </c>
      <c r="H121" s="2">
        <f>H110/(H113*0.01)</f>
        <v>3.8461538461538464E-2</v>
      </c>
      <c r="I121" s="2">
        <f>I110/(I113*0.01)</f>
        <v>5.3846153846153842E-2</v>
      </c>
      <c r="J121" s="2">
        <f>J110/(J113*0.01)</f>
        <v>7.6923076923076927E-2</v>
      </c>
      <c r="K121" s="2">
        <f>K110/(K113*0.01)</f>
        <v>0.16923076923076924</v>
      </c>
      <c r="L121" s="2"/>
    </row>
    <row r="122" spans="1:13" x14ac:dyDescent="0.25">
      <c r="A122" s="5" t="s">
        <v>45</v>
      </c>
      <c r="B122" s="2" t="str">
        <f>IF(B121 &gt; 0.58*$P$1, "not safe", FIXED(((B121)/$P$1) * 100, 2) )</f>
        <v>3.72</v>
      </c>
      <c r="C122" s="2" t="str">
        <f t="shared" ref="C122:K122" si="125">IF(C121 &gt; 0.58*$P$1, "not safe", FIXED(((C121)/$P$1) * 100, 2) )</f>
        <v>1.85</v>
      </c>
      <c r="D122" s="2" t="str">
        <f t="shared" si="125"/>
        <v>1.48</v>
      </c>
      <c r="E122" s="2" t="str">
        <f t="shared" si="125"/>
        <v>1.30</v>
      </c>
      <c r="F122" s="2" t="str">
        <f t="shared" si="125"/>
        <v>1.07</v>
      </c>
      <c r="G122" s="2" t="str">
        <f t="shared" si="125"/>
        <v>1.07</v>
      </c>
      <c r="H122" s="2" t="str">
        <f t="shared" si="125"/>
        <v>1.07</v>
      </c>
      <c r="I122" s="2" t="str">
        <f t="shared" si="125"/>
        <v>1.50</v>
      </c>
      <c r="J122" s="2" t="str">
        <f t="shared" si="125"/>
        <v>2.14</v>
      </c>
      <c r="K122" s="2" t="str">
        <f t="shared" si="125"/>
        <v>4.70</v>
      </c>
      <c r="L122" s="2"/>
    </row>
    <row r="123" spans="1:13" x14ac:dyDescent="0.25">
      <c r="A123" s="5"/>
      <c r="B123" s="28" t="s">
        <v>31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</row>
    <row r="124" spans="1:13" x14ac:dyDescent="0.25">
      <c r="A124" s="5" t="s">
        <v>18</v>
      </c>
      <c r="B124" s="3">
        <v>2</v>
      </c>
      <c r="C124" s="3">
        <v>2</v>
      </c>
      <c r="D124" s="3">
        <v>2</v>
      </c>
      <c r="E124" s="3">
        <v>2</v>
      </c>
      <c r="F124" s="3">
        <v>2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/>
    </row>
    <row r="125" spans="1:13" x14ac:dyDescent="0.25">
      <c r="A125" s="5" t="s">
        <v>17</v>
      </c>
      <c r="B125" s="2">
        <v>70</v>
      </c>
      <c r="C125" s="2">
        <v>70</v>
      </c>
      <c r="D125" s="2">
        <v>70</v>
      </c>
      <c r="E125" s="2">
        <v>70</v>
      </c>
      <c r="F125" s="2">
        <v>70</v>
      </c>
      <c r="G125" s="2">
        <v>100</v>
      </c>
      <c r="H125" s="2">
        <v>100</v>
      </c>
      <c r="I125" s="2">
        <v>100</v>
      </c>
      <c r="J125" s="2">
        <v>100</v>
      </c>
      <c r="K125" s="2">
        <v>100</v>
      </c>
      <c r="L125" s="2"/>
    </row>
    <row r="126" spans="1:13" x14ac:dyDescent="0.25">
      <c r="A126" s="5" t="s">
        <v>16</v>
      </c>
      <c r="B126" s="3">
        <v>7</v>
      </c>
      <c r="C126" s="3">
        <v>7</v>
      </c>
      <c r="D126" s="3">
        <v>7</v>
      </c>
      <c r="E126" s="3">
        <v>7</v>
      </c>
      <c r="F126" s="3">
        <v>7</v>
      </c>
      <c r="G126" s="3">
        <v>10</v>
      </c>
      <c r="H126" s="3">
        <v>10</v>
      </c>
      <c r="I126" s="3">
        <v>10</v>
      </c>
      <c r="J126" s="3">
        <v>10</v>
      </c>
      <c r="K126" s="3">
        <v>10</v>
      </c>
      <c r="L126" s="3"/>
    </row>
    <row r="127" spans="1:13" x14ac:dyDescent="0.25">
      <c r="A127" s="5" t="s">
        <v>15</v>
      </c>
      <c r="B127" s="2">
        <f t="shared" ref="B127" si="126">B124*(B125*B126+(B125-B126)*B126)</f>
        <v>1862</v>
      </c>
      <c r="C127" s="2">
        <f t="shared" ref="C127" si="127">C124*(C125*C126+(C125-C126)*C126)</f>
        <v>1862</v>
      </c>
      <c r="D127" s="2">
        <f t="shared" ref="D127" si="128">D124*(D125*D126+(D125-D126)*D126)</f>
        <v>1862</v>
      </c>
      <c r="E127" s="2">
        <f t="shared" ref="E127" si="129">E124*(E125*E126+(E125-E126)*E126)</f>
        <v>1862</v>
      </c>
      <c r="F127" s="2">
        <f t="shared" ref="F127" si="130">F124*(F125*F126+(F125-F126)*F126)</f>
        <v>1862</v>
      </c>
      <c r="G127" s="2">
        <f t="shared" ref="G127" si="131">G124*(G125*G126+(G125-G126)*G126)</f>
        <v>1900</v>
      </c>
      <c r="H127" s="2">
        <f t="shared" ref="H127" si="132">H124*(H125*H126+(H125-H126)*H126)</f>
        <v>1900</v>
      </c>
      <c r="I127" s="2">
        <f t="shared" ref="I127" si="133">I124*(I125*I126+(I125-I126)*I126)</f>
        <v>1900</v>
      </c>
      <c r="J127" s="2">
        <f t="shared" ref="J127:K127" si="134">J124*(J125*J126+(J125-J126)*J126)</f>
        <v>1900</v>
      </c>
      <c r="K127" s="2">
        <f t="shared" si="134"/>
        <v>1900</v>
      </c>
      <c r="L127" s="2"/>
    </row>
    <row r="128" spans="1:13" x14ac:dyDescent="0.25">
      <c r="A128" s="6" t="s">
        <v>14</v>
      </c>
      <c r="B128" s="1">
        <f>B127*1000*B106</f>
        <v>3947440</v>
      </c>
      <c r="C128" s="1">
        <f>C127*1000*C106</f>
        <v>4170880.0000000005</v>
      </c>
      <c r="D128" s="1">
        <f>D127*1000*D106</f>
        <v>4468800</v>
      </c>
      <c r="E128" s="1">
        <f>E127*1000*E106</f>
        <v>4655000</v>
      </c>
      <c r="F128" s="1">
        <f>F127*1000*F106</f>
        <v>4841200</v>
      </c>
      <c r="G128" s="1">
        <f>G127*1000*G106</f>
        <v>5130000</v>
      </c>
      <c r="H128" s="1">
        <f>H127*1000*H106</f>
        <v>5510000</v>
      </c>
      <c r="I128" s="1">
        <f>I127*1000*I106</f>
        <v>5700000</v>
      </c>
      <c r="J128" s="1">
        <f>J127*1000*J106</f>
        <v>5890000</v>
      </c>
      <c r="K128" s="1">
        <f>K127*1000*K106</f>
        <v>6080000</v>
      </c>
      <c r="L128" s="1">
        <f>SUM(Sheet1!$B128:$K128)</f>
        <v>50393320</v>
      </c>
    </row>
    <row r="129" spans="1:12" x14ac:dyDescent="0.25">
      <c r="A129" s="18" t="s">
        <v>2</v>
      </c>
      <c r="B129" s="20">
        <f>((L128-L114)/L128)*100</f>
        <v>29.832922300019128</v>
      </c>
      <c r="C129" s="20" t="s">
        <v>3</v>
      </c>
    </row>
    <row r="130" spans="1:12" x14ac:dyDescent="0.25">
      <c r="A130" s="19"/>
      <c r="B130" s="21"/>
      <c r="C130" s="21"/>
    </row>
    <row r="131" spans="1:12" ht="15.75" x14ac:dyDescent="0.25">
      <c r="A131" s="15"/>
      <c r="B131" s="29" t="s">
        <v>32</v>
      </c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 x14ac:dyDescent="0.25">
      <c r="A132" s="8" t="s">
        <v>13</v>
      </c>
      <c r="B132">
        <f>MAX(4,B112)</f>
        <v>4</v>
      </c>
      <c r="C132">
        <f t="shared" ref="C132:K132" si="135">MAX(4,C112)</f>
        <v>5</v>
      </c>
      <c r="D132">
        <f t="shared" si="135"/>
        <v>5</v>
      </c>
      <c r="E132">
        <f t="shared" si="135"/>
        <v>5</v>
      </c>
      <c r="F132">
        <f t="shared" si="135"/>
        <v>5</v>
      </c>
      <c r="G132">
        <f t="shared" si="135"/>
        <v>5</v>
      </c>
      <c r="H132">
        <f t="shared" si="135"/>
        <v>5</v>
      </c>
      <c r="I132">
        <f t="shared" si="135"/>
        <v>5</v>
      </c>
      <c r="J132">
        <f t="shared" si="135"/>
        <v>5</v>
      </c>
      <c r="K132">
        <f t="shared" si="135"/>
        <v>5</v>
      </c>
    </row>
    <row r="133" spans="1:12" x14ac:dyDescent="0.25">
      <c r="A133" s="8" t="s">
        <v>28</v>
      </c>
      <c r="B133" s="12" t="str">
        <f>FIXED(MAX(5,MAX(B109,B110)/(1.04*B132*0.1*4))+2*0.1*B132,1)</f>
        <v>7.4</v>
      </c>
      <c r="C133" s="12" t="str">
        <f>FIXED(MAX(5,MAX(C109,C110)/(1.04*C132*0.1*4))+2*0.1*C132,1)</f>
        <v>6.0</v>
      </c>
      <c r="D133" s="12" t="str">
        <f>FIXED(MAX(5,MAX(D109,D110)/(1.04*D132*0.1*4))+2*0.1*D132,1)</f>
        <v>6.0</v>
      </c>
      <c r="E133" s="12" t="str">
        <f>FIXED(MAX(5,MAX(E109,E110)/(1.04*E132*0.1*4))+2*0.1*E132,1)</f>
        <v>6.0</v>
      </c>
      <c r="F133" s="12" t="str">
        <f>FIXED(MAX(5,MAX(F109,F110)/(1.04*F132*0.1*4))+2*0.1*F132,1)</f>
        <v>6.0</v>
      </c>
      <c r="G133" s="12" t="str">
        <f>FIXED(MAX(5,MAX(G109,G110)/(1.04*G132*0.1*4))+2*0.1*G132,1)</f>
        <v>6.0</v>
      </c>
      <c r="H133" s="12" t="str">
        <f>FIXED(MAX(5,MAX(H109,H110)/(1.04*H132*0.1*4))+2*0.1*H132,1)</f>
        <v>6.0</v>
      </c>
      <c r="I133" s="12" t="str">
        <f>FIXED(MAX(5,MAX(I109,I110)/(1.04*I132*0.1*4))+2*0.1*I132,1)</f>
        <v>6.0</v>
      </c>
      <c r="J133" s="12" t="str">
        <f>FIXED(MAX(5,MAX(J109,J110)/(1.04*J132*0.1*4))+2*0.1*J132,1)</f>
        <v>6.0</v>
      </c>
      <c r="K133" s="12" t="str">
        <f>FIXED(MAX(5,MAX(K109,K110)/(1.04*K132*0.1*4))+2*0.1*K132,1)</f>
        <v>6.0</v>
      </c>
      <c r="L133" s="12"/>
    </row>
    <row r="138" spans="1:12" x14ac:dyDescent="0.25">
      <c r="A138" s="13" t="s">
        <v>8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 x14ac:dyDescent="0.25">
      <c r="A140" s="10" t="s">
        <v>9</v>
      </c>
      <c r="B140" s="7">
        <f>L128+L93+L60+L26</f>
        <v>207014120</v>
      </c>
      <c r="C140" s="7" t="s">
        <v>12</v>
      </c>
    </row>
    <row r="141" spans="1:12" x14ac:dyDescent="0.25">
      <c r="A141" s="10" t="s">
        <v>10</v>
      </c>
      <c r="B141" s="7">
        <f>L114+L79+L46+L12</f>
        <v>121700320</v>
      </c>
      <c r="C141" s="7" t="s">
        <v>12</v>
      </c>
    </row>
    <row r="142" spans="1:12" x14ac:dyDescent="0.25">
      <c r="A142" s="10" t="s">
        <v>11</v>
      </c>
      <c r="B142" s="9">
        <f>((B140-B141)/B140)*100</f>
        <v>41.211584987536114</v>
      </c>
      <c r="C142" s="9" t="s">
        <v>3</v>
      </c>
    </row>
  </sheetData>
  <mergeCells count="36">
    <mergeCell ref="B131:L131"/>
    <mergeCell ref="A103:L104"/>
    <mergeCell ref="B63:L63"/>
    <mergeCell ref="N1:O1"/>
    <mergeCell ref="B88:L88"/>
    <mergeCell ref="B123:L123"/>
    <mergeCell ref="B21:L21"/>
    <mergeCell ref="N4:Q11"/>
    <mergeCell ref="N14:O14"/>
    <mergeCell ref="B30:L30"/>
    <mergeCell ref="B96:L96"/>
    <mergeCell ref="A68:L69"/>
    <mergeCell ref="A94:A95"/>
    <mergeCell ref="B94:B95"/>
    <mergeCell ref="C94:C95"/>
    <mergeCell ref="A129:A130"/>
    <mergeCell ref="B129:B130"/>
    <mergeCell ref="C129:C130"/>
    <mergeCell ref="A1:L2"/>
    <mergeCell ref="A35:L36"/>
    <mergeCell ref="F27:F28"/>
    <mergeCell ref="G27:G28"/>
    <mergeCell ref="H27:H28"/>
    <mergeCell ref="I27:I28"/>
    <mergeCell ref="J27:J28"/>
    <mergeCell ref="K27:K28"/>
    <mergeCell ref="L27:L28"/>
    <mergeCell ref="A61:A62"/>
    <mergeCell ref="B61:B62"/>
    <mergeCell ref="C61:C62"/>
    <mergeCell ref="D27:D28"/>
    <mergeCell ref="E27:E28"/>
    <mergeCell ref="A27:A28"/>
    <mergeCell ref="B27:B28"/>
    <mergeCell ref="C27:C28"/>
    <mergeCell ref="B55:L55"/>
  </mergeCells>
  <conditionalFormatting sqref="B52:K52">
    <cfRule type="cellIs" dxfId="45" priority="57" operator="equal">
      <formula>"not safe"</formula>
    </cfRule>
  </conditionalFormatting>
  <conditionalFormatting sqref="B52:K52">
    <cfRule type="cellIs" dxfId="44" priority="55" operator="notEqual">
      <formula>"not safe"</formula>
    </cfRule>
    <cfRule type="cellIs" dxfId="43" priority="56" operator="equal">
      <formula>"not safe"</formula>
    </cfRule>
  </conditionalFormatting>
  <conditionalFormatting sqref="B54:K54">
    <cfRule type="cellIs" dxfId="42" priority="54" operator="equal">
      <formula>"not safe"</formula>
    </cfRule>
  </conditionalFormatting>
  <conditionalFormatting sqref="B54:K54">
    <cfRule type="cellIs" dxfId="41" priority="52" operator="notEqual">
      <formula>"not safe"</formula>
    </cfRule>
    <cfRule type="cellIs" dxfId="40" priority="53" operator="equal">
      <formula>"not safe"</formula>
    </cfRule>
  </conditionalFormatting>
  <conditionalFormatting sqref="B85:K85">
    <cfRule type="cellIs" dxfId="36" priority="48" operator="equal">
      <formula>"not safe"</formula>
    </cfRule>
  </conditionalFormatting>
  <conditionalFormatting sqref="B85:K85">
    <cfRule type="cellIs" dxfId="35" priority="46" operator="notEqual">
      <formula>"not safe"</formula>
    </cfRule>
    <cfRule type="cellIs" dxfId="34" priority="47" operator="equal">
      <formula>"not safe"</formula>
    </cfRule>
  </conditionalFormatting>
  <conditionalFormatting sqref="B87:K87">
    <cfRule type="cellIs" dxfId="33" priority="45" operator="equal">
      <formula>"not safe"</formula>
    </cfRule>
  </conditionalFormatting>
  <conditionalFormatting sqref="B87:K87">
    <cfRule type="cellIs" dxfId="32" priority="43" operator="notEqual">
      <formula>"not safe"</formula>
    </cfRule>
    <cfRule type="cellIs" dxfId="31" priority="44" operator="equal">
      <formula>"not safe"</formula>
    </cfRule>
  </conditionalFormatting>
  <conditionalFormatting sqref="B120:K120">
    <cfRule type="cellIs" dxfId="27" priority="39" operator="equal">
      <formula>"not safe"</formula>
    </cfRule>
  </conditionalFormatting>
  <conditionalFormatting sqref="B120:K120">
    <cfRule type="cellIs" dxfId="26" priority="37" operator="notEqual">
      <formula>"not safe"</formula>
    </cfRule>
    <cfRule type="cellIs" dxfId="25" priority="38" operator="equal">
      <formula>"not safe"</formula>
    </cfRule>
  </conditionalFormatting>
  <conditionalFormatting sqref="B122:K122">
    <cfRule type="cellIs" dxfId="24" priority="36" operator="equal">
      <formula>"not safe"</formula>
    </cfRule>
  </conditionalFormatting>
  <conditionalFormatting sqref="B122:K122">
    <cfRule type="cellIs" dxfId="23" priority="34" operator="notEqual">
      <formula>"not safe"</formula>
    </cfRule>
    <cfRule type="cellIs" dxfId="22" priority="35" operator="equal">
      <formula>"not safe"</formula>
    </cfRule>
  </conditionalFormatting>
  <conditionalFormatting sqref="B18:K18">
    <cfRule type="cellIs" dxfId="18" priority="30" operator="equal">
      <formula>"not safe"</formula>
    </cfRule>
  </conditionalFormatting>
  <conditionalFormatting sqref="B18:K18">
    <cfRule type="cellIs" dxfId="17" priority="28" operator="notEqual">
      <formula>"not safe"</formula>
    </cfRule>
    <cfRule type="cellIs" dxfId="16" priority="29" operator="equal">
      <formula>"not safe"</formula>
    </cfRule>
  </conditionalFormatting>
  <conditionalFormatting sqref="B20:K20">
    <cfRule type="cellIs" dxfId="15" priority="27" operator="equal">
      <formula>"not safe"</formula>
    </cfRule>
  </conditionalFormatting>
  <conditionalFormatting sqref="B20:K20">
    <cfRule type="cellIs" dxfId="14" priority="25" operator="notEqual">
      <formula>"not safe"</formula>
    </cfRule>
    <cfRule type="cellIs" dxfId="13" priority="26" operator="equal">
      <formula>"not safe"</formula>
    </cfRule>
  </conditionalFormatting>
  <conditionalFormatting sqref="B14:K14">
    <cfRule type="cellIs" dxfId="9" priority="10" operator="greaterThan">
      <formula>180</formula>
    </cfRule>
  </conditionalFormatting>
  <conditionalFormatting sqref="B48:K48">
    <cfRule type="cellIs" dxfId="7" priority="8" operator="greaterThan">
      <formula>180</formula>
    </cfRule>
  </conditionalFormatting>
  <conditionalFormatting sqref="B81:K81">
    <cfRule type="cellIs" dxfId="6" priority="7" operator="greaterThan">
      <formula>180</formula>
    </cfRule>
  </conditionalFormatting>
  <conditionalFormatting sqref="B116:K116">
    <cfRule type="cellIs" dxfId="5" priority="6" operator="greaterThan">
      <formula>180</formula>
    </cfRule>
  </conditionalFormatting>
  <conditionalFormatting sqref="B117">
    <cfRule type="cellIs" dxfId="4" priority="5" operator="greaterThan">
      <formula>60</formula>
    </cfRule>
  </conditionalFormatting>
  <conditionalFormatting sqref="C117:K117">
    <cfRule type="cellIs" dxfId="3" priority="4" operator="greaterThan">
      <formula>60</formula>
    </cfRule>
  </conditionalFormatting>
  <conditionalFormatting sqref="B82:K82">
    <cfRule type="cellIs" dxfId="2" priority="3" operator="greaterThan">
      <formula>60</formula>
    </cfRule>
  </conditionalFormatting>
  <conditionalFormatting sqref="B49:K49">
    <cfRule type="cellIs" dxfId="1" priority="2" operator="greaterThan">
      <formula>60</formula>
    </cfRule>
  </conditionalFormatting>
  <conditionalFormatting sqref="B15:K15">
    <cfRule type="cellIs" dxfId="0" priority="1" operator="greaterThan">
      <formula>60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2025-04-24T06:08:03Z</dcterms:created>
  <dcterms:modified xsi:type="dcterms:W3CDTF">2025-06-13T19:40:26Z</dcterms:modified>
</cp:coreProperties>
</file>